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480" windowHeight="8160"/>
  </bookViews>
  <sheets>
    <sheet name="Всего-дор" sheetId="4" r:id="rId1"/>
    <sheet name="Лист1" sheetId="5" r:id="rId2"/>
  </sheets>
  <definedNames>
    <definedName name="_xlnm._FilterDatabase" localSheetId="0" hidden="1">'Всего-дор'!$A$14:$AF$14</definedName>
    <definedName name="_xlnm.Print_Titles" localSheetId="0">'Всего-дор'!$14:$14</definedName>
    <definedName name="_xlnm.Print_Area" localSheetId="0">'Всего-дор'!$A$1:$AA$165</definedName>
  </definedNames>
  <calcPr calcId="152511"/>
</workbook>
</file>

<file path=xl/calcChain.xml><?xml version="1.0" encoding="utf-8"?>
<calcChain xmlns="http://schemas.openxmlformats.org/spreadsheetml/2006/main">
  <c r="T116" i="4" l="1"/>
  <c r="T139" i="4"/>
  <c r="Z141" i="4" l="1"/>
  <c r="Z112" i="4"/>
  <c r="Z111" i="4"/>
  <c r="U110" i="4"/>
  <c r="T62" i="4"/>
  <c r="W24" i="4"/>
  <c r="X24" i="4"/>
  <c r="Y24" i="4"/>
  <c r="Z60" i="4"/>
  <c r="Z59" i="4"/>
  <c r="V58" i="4"/>
  <c r="V24" i="4" s="1"/>
  <c r="U58" i="4"/>
  <c r="U24" i="4" s="1"/>
  <c r="Z110" i="4" l="1"/>
  <c r="Z58" i="4"/>
  <c r="T73" i="4" l="1"/>
  <c r="T74" i="4" l="1"/>
  <c r="T80" i="4"/>
  <c r="T69" i="4"/>
  <c r="T32" i="4"/>
  <c r="Z57" i="4"/>
  <c r="Z56" i="4"/>
  <c r="T29" i="4" l="1"/>
  <c r="T25" i="4" l="1"/>
  <c r="T64" i="4"/>
  <c r="T63" i="4"/>
  <c r="W61" i="4" l="1"/>
  <c r="X61" i="4"/>
  <c r="Y61" i="4"/>
  <c r="Z109" i="4"/>
  <c r="Z108" i="4"/>
  <c r="Z107" i="4"/>
  <c r="T106" i="4"/>
  <c r="Z106" i="4" s="1"/>
  <c r="Z93" i="4"/>
  <c r="Z92" i="4"/>
  <c r="Z91" i="4"/>
  <c r="T90" i="4"/>
  <c r="Z90" i="4" s="1"/>
  <c r="Z105" i="4"/>
  <c r="Z104" i="4"/>
  <c r="Z103" i="4"/>
  <c r="T102" i="4"/>
  <c r="Z102" i="4" s="1"/>
  <c r="Z101" i="4"/>
  <c r="Z100" i="4"/>
  <c r="Z99" i="4"/>
  <c r="T98" i="4"/>
  <c r="Z98" i="4" s="1"/>
  <c r="Z97" i="4" l="1"/>
  <c r="Z96" i="4"/>
  <c r="Z95" i="4"/>
  <c r="T94" i="4"/>
  <c r="Z94" i="4" s="1"/>
  <c r="Z54" i="4"/>
  <c r="Z53" i="4"/>
  <c r="Z52" i="4"/>
  <c r="T51" i="4"/>
  <c r="Z51" i="4" s="1"/>
  <c r="Z47" i="4" l="1"/>
  <c r="T46" i="4"/>
  <c r="Z89" i="4" l="1"/>
  <c r="Z88" i="4"/>
  <c r="Z87" i="4"/>
  <c r="T86" i="4"/>
  <c r="Z86" i="4" s="1"/>
  <c r="Z55" i="4" l="1"/>
  <c r="Z46" i="4"/>
  <c r="Z50" i="4"/>
  <c r="Z49" i="4"/>
  <c r="Z48" i="4"/>
  <c r="T34" i="4" l="1"/>
  <c r="T33" i="4"/>
  <c r="Z32" i="4" l="1"/>
  <c r="U63" i="4" l="1"/>
  <c r="V63" i="4"/>
  <c r="V19" i="4" s="1"/>
  <c r="X63" i="4"/>
  <c r="X19" i="4" s="1"/>
  <c r="T19" i="4"/>
  <c r="T82" i="4" l="1"/>
  <c r="Z81" i="4"/>
  <c r="Z80" i="4" l="1"/>
  <c r="Z85" i="4" l="1"/>
  <c r="Z84" i="4"/>
  <c r="Z83" i="4"/>
  <c r="Z82" i="4" l="1"/>
  <c r="Z69" i="4" l="1"/>
  <c r="T143" i="4" l="1"/>
  <c r="Z71" i="4" l="1"/>
  <c r="T31" i="4" l="1"/>
  <c r="T24" i="4" s="1"/>
  <c r="W116" i="4" l="1"/>
  <c r="Z42" i="4" l="1"/>
  <c r="Z39" i="4"/>
  <c r="W25" i="4"/>
  <c r="W28" i="4"/>
  <c r="Z40" i="4"/>
  <c r="Z37" i="4"/>
  <c r="V72" i="4" l="1"/>
  <c r="V61" i="4" s="1"/>
  <c r="Z28" i="4" l="1"/>
  <c r="Y25" i="4"/>
  <c r="X25" i="4"/>
  <c r="Z45" i="4"/>
  <c r="Z44" i="4"/>
  <c r="Z43" i="4"/>
  <c r="T26" i="4" l="1"/>
  <c r="T18" i="4" s="1"/>
  <c r="U72" i="4" l="1"/>
  <c r="U61" i="4" s="1"/>
  <c r="Z33" i="4" l="1"/>
  <c r="Z34" i="4"/>
  <c r="Z35" i="4"/>
  <c r="Z25" i="4" s="1"/>
  <c r="Z36" i="4"/>
  <c r="Z31" i="4" l="1"/>
  <c r="Z144" i="4" l="1"/>
  <c r="Z143" i="4"/>
  <c r="Z147" i="4" l="1"/>
  <c r="U64" i="4" l="1"/>
  <c r="V64" i="4"/>
  <c r="W64" i="4"/>
  <c r="X64" i="4"/>
  <c r="Y64" i="4"/>
  <c r="W121" i="4" l="1"/>
  <c r="X121" i="4"/>
  <c r="Y121" i="4"/>
  <c r="U154" i="4" l="1"/>
  <c r="V154" i="4"/>
  <c r="W154" i="4"/>
  <c r="X154" i="4"/>
  <c r="Y154" i="4"/>
  <c r="T154" i="4"/>
  <c r="Z154" i="4" l="1"/>
  <c r="Z149" i="4"/>
  <c r="Z142" i="4" l="1"/>
  <c r="Z70" i="4"/>
  <c r="T27" i="4" l="1"/>
  <c r="Z73" i="4"/>
  <c r="Z74" i="4"/>
  <c r="T72" i="4"/>
  <c r="T61" i="4" s="1"/>
  <c r="Z26" i="4"/>
  <c r="Z61" i="4" l="1"/>
  <c r="Z27" i="4"/>
  <c r="Z72" i="4"/>
  <c r="Z29" i="4"/>
  <c r="Z24" i="4" s="1"/>
  <c r="Z17" i="4" l="1"/>
  <c r="Z68" i="4" l="1"/>
  <c r="Y115" i="4"/>
  <c r="X115" i="4"/>
  <c r="W115" i="4"/>
  <c r="V115" i="4"/>
  <c r="U115" i="4"/>
  <c r="T115" i="4"/>
  <c r="Z75" i="4" l="1"/>
  <c r="Z64" i="4" s="1"/>
  <c r="Z30" i="4" l="1"/>
  <c r="Z136" i="4"/>
  <c r="Z132" i="4"/>
  <c r="Z121" i="4"/>
  <c r="X153" i="4" l="1"/>
  <c r="T153" i="4"/>
  <c r="U153" i="4"/>
  <c r="V153" i="4"/>
  <c r="W153" i="4"/>
  <c r="T125" i="4"/>
  <c r="U125" i="4"/>
  <c r="V125" i="4"/>
  <c r="W125" i="4"/>
  <c r="X125" i="4"/>
  <c r="Z65" i="4" l="1"/>
  <c r="U62" i="4"/>
  <c r="U19" i="4" s="1"/>
  <c r="W62" i="4"/>
  <c r="W19" i="4" s="1"/>
  <c r="Z79" i="4" l="1"/>
  <c r="Z63" i="4" l="1"/>
  <c r="Z116" i="4" l="1"/>
  <c r="Y153" i="4" l="1"/>
  <c r="W145" i="4" l="1"/>
  <c r="X145" i="4"/>
  <c r="Y145" i="4"/>
  <c r="T114" i="4" l="1"/>
  <c r="V114" i="4"/>
  <c r="W114" i="4"/>
  <c r="X114" i="4"/>
  <c r="Y114" i="4"/>
  <c r="Y125" i="4" l="1"/>
  <c r="Z138" i="4"/>
  <c r="T145" i="4" l="1"/>
  <c r="V145" i="4"/>
  <c r="U145" i="4" l="1"/>
  <c r="Z66" i="4" l="1"/>
  <c r="Z77" i="4"/>
  <c r="Z127" i="4" l="1"/>
  <c r="Z78" i="4" l="1"/>
  <c r="Y22" i="4" l="1"/>
  <c r="Y62" i="4"/>
  <c r="Y19" i="4" s="1"/>
  <c r="U124" i="4" l="1"/>
  <c r="V124" i="4"/>
  <c r="W124" i="4"/>
  <c r="X124" i="4"/>
  <c r="Y124" i="4"/>
  <c r="T124" i="4"/>
  <c r="W113" i="4" l="1"/>
  <c r="W23" i="4" s="1"/>
  <c r="W15" i="4" s="1"/>
  <c r="V113" i="4"/>
  <c r="V23" i="4" s="1"/>
  <c r="V15" i="4" s="1"/>
  <c r="X113" i="4"/>
  <c r="X23" i="4" s="1"/>
  <c r="X15" i="4" s="1"/>
  <c r="T113" i="4"/>
  <c r="Y113" i="4"/>
  <c r="Y23" i="4" s="1"/>
  <c r="Y15" i="4" s="1"/>
  <c r="U113" i="4"/>
  <c r="U114" i="4"/>
  <c r="U20" i="4" s="1"/>
  <c r="V20" i="4"/>
  <c r="W20" i="4"/>
  <c r="X20" i="4"/>
  <c r="Y20" i="4"/>
  <c r="Z20" i="4" s="1"/>
  <c r="Z114" i="4"/>
  <c r="T20" i="4"/>
  <c r="Z156" i="4"/>
  <c r="Z118" i="4"/>
  <c r="Z119" i="4"/>
  <c r="Z115" i="4" s="1"/>
  <c r="Z120" i="4"/>
  <c r="Z122" i="4"/>
  <c r="Z123" i="4"/>
  <c r="Z128" i="4"/>
  <c r="Z130" i="4"/>
  <c r="Z131" i="4"/>
  <c r="Z134" i="4"/>
  <c r="Z135" i="4"/>
  <c r="Z140" i="4"/>
  <c r="Z151" i="4"/>
  <c r="Z153" i="4"/>
  <c r="Z158" i="4"/>
  <c r="Z160" i="4"/>
  <c r="Z145" i="4" l="1"/>
  <c r="Z125" i="4"/>
  <c r="Z18" i="4" l="1"/>
  <c r="Z67" i="4" l="1"/>
  <c r="T23" i="4" l="1"/>
  <c r="Z76" i="4" l="1"/>
  <c r="Z139" i="4"/>
  <c r="U23" i="4" l="1"/>
  <c r="Z23" i="4" s="1"/>
  <c r="Z137" i="4"/>
  <c r="Z129" i="4"/>
  <c r="Z133" i="4"/>
  <c r="Z126" i="4"/>
  <c r="T22" i="4"/>
  <c r="U22" i="4"/>
  <c r="V22" i="4"/>
  <c r="W22" i="4"/>
  <c r="X22" i="4"/>
  <c r="U15" i="4" l="1"/>
  <c r="Z124" i="4"/>
  <c r="Z22" i="4"/>
  <c r="Z113" i="4" l="1"/>
  <c r="T21" i="4"/>
  <c r="U21" i="4"/>
  <c r="V21" i="4"/>
  <c r="Z21" i="4" l="1"/>
  <c r="Z19" i="4"/>
  <c r="Z62" i="4"/>
  <c r="T15" i="4" l="1"/>
  <c r="Z15" i="4" s="1"/>
</calcChain>
</file>

<file path=xl/sharedStrings.xml><?xml version="1.0" encoding="utf-8"?>
<sst xmlns="http://schemas.openxmlformats.org/spreadsheetml/2006/main" count="1336" uniqueCount="154">
  <si>
    <t>раздел</t>
  </si>
  <si>
    <t>%</t>
  </si>
  <si>
    <t>км</t>
  </si>
  <si>
    <t>м</t>
  </si>
  <si>
    <t>Целевое (суммарное) значение показателя</t>
  </si>
  <si>
    <t>значение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</si>
  <si>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</si>
  <si>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</si>
  <si>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Единица измерения</t>
  </si>
  <si>
    <t>кв. м</t>
  </si>
  <si>
    <t>Код бюджетной классификации</t>
  </si>
  <si>
    <t>0</t>
  </si>
  <si>
    <t>1</t>
  </si>
  <si>
    <t>2</t>
  </si>
  <si>
    <t>под-раздел</t>
  </si>
  <si>
    <t>Классификация целевой статьи расходов бюджета</t>
  </si>
  <si>
    <t>п. м</t>
  </si>
  <si>
    <t>Задача 1 
«Организация пассажирских перевозок городским общественным транспортом»</t>
  </si>
  <si>
    <t>5</t>
  </si>
  <si>
    <t>8</t>
  </si>
  <si>
    <t>9</t>
  </si>
  <si>
    <t>4</t>
  </si>
  <si>
    <t>3</t>
  </si>
  <si>
    <t>6</t>
  </si>
  <si>
    <t>Задача 3 
«Содержание автомобильных дорог общего пользования и искусственных сооружений на них»</t>
  </si>
  <si>
    <t>Задача 2 
«Капитальный и текущий ремонт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</si>
  <si>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</si>
  <si>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t>Муниципальная программа, всего</t>
  </si>
  <si>
    <t>да - 1
нет - 0</t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</si>
  <si>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</si>
  <si>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t>Примечание: разработка проектной документации, технический надзор и другие виды надзора по мероприятиям осуществляются за счет средств, запланированных на реализацию этих мероприятий</t>
  </si>
  <si>
    <t>единиц</t>
  </si>
  <si>
    <t>штук</t>
  </si>
  <si>
    <t>год достижения</t>
  </si>
  <si>
    <t>тысяч руб.</t>
  </si>
  <si>
    <t>тысяч кв. м</t>
  </si>
  <si>
    <t>тысяч чел.</t>
  </si>
  <si>
    <t>Годы реализации программы</t>
  </si>
  <si>
    <t>тысяч м3</t>
  </si>
  <si>
    <t>код исполнителя программы</t>
  </si>
  <si>
    <t>тысяч кв.м</t>
  </si>
  <si>
    <t>S</t>
  </si>
  <si>
    <t xml:space="preserve"> </t>
  </si>
  <si>
    <t>к муниципальной программе города Твери</t>
  </si>
  <si>
    <t>Приложение 1 
к постановлению администрации города Твери
от «_____» _________________  2018 №  _________</t>
  </si>
  <si>
    <t>«Дорожное хозяйство и общественный транспорт города Твери» на 2021-2026 годы</t>
  </si>
  <si>
    <t>R</t>
  </si>
  <si>
    <t>«Приложение 1</t>
  </si>
  <si>
    <t>».</t>
  </si>
  <si>
    <r>
      <rPr>
        <b/>
        <sz val="11"/>
        <rFont val="Times New Roman"/>
        <family val="1"/>
        <charset val="204"/>
      </rPr>
      <t xml:space="preserve">Мероприятие 1.01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 ч. ПИР)»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</si>
  <si>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построенных сетей ливневой канализации»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</si>
  <si>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реконструированных автомобильных дорог»</t>
    </r>
  </si>
  <si>
    <r>
      <t>Подпрограмма 2</t>
    </r>
    <r>
      <rPr>
        <sz val="11"/>
        <rFont val="Times New Roman"/>
        <family val="1"/>
        <charset val="204"/>
      </rPr>
      <t xml:space="preserve"> «</t>
    </r>
    <r>
      <rPr>
        <b/>
        <sz val="11"/>
        <rFont val="Times New Roman"/>
        <family val="1"/>
        <charset val="204"/>
      </rPr>
      <t xml:space="preserve">Общественный транспорт» </t>
    </r>
  </si>
  <si>
    <r>
      <t xml:space="preserve">Показатель 1 
</t>
    </r>
    <r>
      <rPr>
        <sz val="11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</si>
  <si>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</si>
  <si>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</si>
  <si>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Мероприятие 3.03</t>
    </r>
    <r>
      <rPr>
        <sz val="11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</si>
  <si>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</si>
  <si>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</si>
  <si>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</si>
  <si>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</si>
  <si>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 xml:space="preserve">Показатель 6 </t>
    </r>
    <r>
      <rPr>
        <sz val="11"/>
        <rFont val="Times New Roman"/>
        <family val="1"/>
        <charset val="204"/>
      </rPr>
      <t xml:space="preserve">
«Замена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</si>
  <si>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7</t>
    </r>
    <r>
      <rPr>
        <sz val="11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</si>
  <si>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8</t>
    </r>
    <r>
      <rPr>
        <sz val="11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</si>
  <si>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9 </t>
    </r>
    <r>
      <rPr>
        <sz val="11"/>
        <rFont val="Times New Roman"/>
        <family val="1"/>
        <charset val="204"/>
      </rPr>
      <t xml:space="preserve">
«Замена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</si>
  <si>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</si>
  <si>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7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</si>
  <si>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</si>
  <si>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t xml:space="preserve">Показатель 1
</t>
    </r>
    <r>
      <rPr>
        <sz val="11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</si>
  <si>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t xml:space="preserve">Показатель 2
</t>
    </r>
    <r>
      <rPr>
        <sz val="11"/>
        <rFont val="Times New Roman"/>
        <family val="1"/>
        <charset val="204"/>
      </rPr>
      <t>«Общая площадь отремонтированных тротуаров»</t>
    </r>
  </si>
  <si>
    <r>
      <rPr>
        <b/>
        <sz val="11"/>
        <rFont val="Times New Roman"/>
        <family val="1"/>
        <charset val="204"/>
      </rPr>
      <t>Мероприятие 2.01</t>
    </r>
    <r>
      <rPr>
        <sz val="11"/>
        <rFont val="Times New Roman"/>
        <family val="1"/>
        <charset val="204"/>
      </rPr>
      <t xml:space="preserve"> 
«Капитальный ремонт автомобильных 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</si>
  <si>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«Протяженность отремонтированных автомобильных дорог, включая тротуары»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</si>
  <si>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</si>
  <si>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</si>
  <si>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</si>
  <si>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>Мероприятие 3.02</t>
    </r>
    <r>
      <rPr>
        <sz val="11"/>
        <rFont val="Times New Roman"/>
        <family val="1"/>
        <charset val="204"/>
      </rPr>
      <t xml:space="preserve"> 
«Модернизация и установка новых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</si>
  <si>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</si>
  <si>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</si>
  <si>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rPr>
        <b/>
        <sz val="11"/>
        <rFont val="Times New Roman"/>
        <family val="1"/>
        <charset val="204"/>
      </rPr>
      <t>Мероприятие 3.01</t>
    </r>
    <r>
      <rPr>
        <sz val="11"/>
        <rFont val="Times New Roman"/>
        <family val="1"/>
        <charset val="204"/>
      </rPr>
      <t xml:space="preserve"> 
«Содержание автомобильных дорог общего пользования и искусственных сооружений на них»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</si>
  <si>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содержания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</si>
  <si>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</si>
  <si>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</si>
  <si>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</si>
  <si>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10</t>
    </r>
    <r>
      <rPr>
        <sz val="11"/>
        <rFont val="Times New Roman"/>
        <family val="1"/>
        <charset val="204"/>
      </rPr>
      <t xml:space="preserve">
«Водоотведение поверхностных сточных вод с территории улично-дорожной сети города Твери»</t>
    </r>
  </si>
  <si>
    <r>
      <rPr>
        <b/>
        <sz val="11"/>
        <rFont val="Times New Roman"/>
        <family val="1"/>
        <charset val="204"/>
      </rPr>
      <t>Мероприятие 3.04</t>
    </r>
    <r>
      <rPr>
        <sz val="11"/>
        <rFont val="Times New Roman"/>
        <family val="1"/>
        <charset val="204"/>
      </rPr>
      <t xml:space="preserve"> 
«Уплата ответственным исполнителем программы прочих налогов, сборов и иных обязательных платежей»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</si>
  <si>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внедренных интеллектуальных транспортных систем»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</si>
  <si>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оплаченных налогов, сборов и иных обязательных платежей»</t>
    </r>
  </si>
  <si>
    <r>
      <t xml:space="preserve">Мероприятие 3.03 
</t>
    </r>
    <r>
      <rPr>
        <sz val="11"/>
        <rFont val="Times New Roman"/>
        <family val="1"/>
        <charset val="204"/>
      </rPr>
      <t>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</si>
  <si>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</si>
  <si>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</si>
  <si>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</si>
  <si>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t xml:space="preserve">Цель 
 </t>
    </r>
    <r>
      <rPr>
        <sz val="11"/>
        <rFont val="Times New Roman"/>
        <family val="1"/>
        <charset val="204"/>
      </rPr>
      <t>«Обеспечение устойчивого функционирования дорожно-транспортной системы города Твери»</t>
    </r>
  </si>
  <si>
    <r>
      <rPr>
        <b/>
        <sz val="11"/>
        <rFont val="Times New Roman"/>
        <family val="1"/>
        <charset val="204"/>
      </rPr>
      <t xml:space="preserve">Показатель 1 
</t>
    </r>
    <r>
      <rPr>
        <sz val="11"/>
        <rFont val="Times New Roman"/>
        <family val="1"/>
        <charset val="204"/>
      </rPr>
      <t>«Доля протяженности автомобильных дорог общего пользования местного значения, соответствующих нормативным требованиям, в общей протяженности автомобильных дорог общего пользования местного значения»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</si>
  <si>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</si>
  <si>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rFont val="Times New Roman"/>
        <family val="1"/>
        <charset val="204"/>
      </rPr>
      <t xml:space="preserve">Показатель 3
</t>
    </r>
    <r>
      <rPr>
        <sz val="11"/>
        <rFont val="Times New Roman"/>
        <family val="1"/>
        <charset val="204"/>
      </rPr>
      <t>«Общая площадь ремонта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</si>
  <si>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</si>
  <si>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</si>
  <si>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</si>
  <si>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t>Подпрограмма 1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«Дорожное хозяйство»</t>
    </r>
  </si>
  <si>
    <r>
      <rPr>
        <b/>
        <sz val="11"/>
        <rFont val="Times New Roman"/>
        <family val="1"/>
        <charset val="204"/>
      </rPr>
      <t xml:space="preserve">Административное мероприятие 1.02 
</t>
    </r>
    <r>
      <rPr>
        <sz val="11"/>
        <rFont val="Times New Roman"/>
        <family val="1"/>
        <charset val="204"/>
      </rPr>
      <t>«Подготовка постановлений по открытию, изменению и закрытию движения транспорта»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</si>
  <si>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</si>
  <si>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разрешений»</t>
    </r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</si>
  <si>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«Согласование маршрута движения автотранспортных средств, осуществляющих перевозку опасных грузов на участках автомобильных дорог местного значения»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</si>
  <si>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согласований»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</si>
  <si>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специального разрешения на движение по автомобильным дорогам местного значения транспортного средства, осуществляющего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</si>
  <si>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</si>
  <si>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</si>
  <si>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Мероприятие 2.03
«</t>
    </r>
    <r>
      <rPr>
        <sz val="11"/>
        <rFont val="Times New Roman"/>
        <family val="1"/>
        <charset val="204"/>
      </rPr>
      <t>Национальный проект</t>
    </r>
    <r>
      <rPr>
        <b/>
        <sz val="11"/>
        <rFont val="Times New Roman"/>
        <family val="1"/>
        <charset val="204"/>
      </rPr>
      <t xml:space="preserve"> «</t>
    </r>
    <r>
      <rPr>
        <sz val="11"/>
        <rFont val="Times New Roman"/>
        <family val="1"/>
        <charset val="204"/>
      </rPr>
      <t>Безопасные и качественные автомобильные дороги»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</si>
  <si>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согласованных маршрутов»</t>
    </r>
  </si>
  <si>
    <r>
      <rPr>
        <b/>
        <sz val="11"/>
        <rFont val="Times New Roman"/>
        <family val="1"/>
        <charset val="204"/>
      </rPr>
      <t>Мероприятие 3.05</t>
    </r>
    <r>
      <rPr>
        <sz val="11"/>
        <rFont val="Times New Roman"/>
        <family val="1"/>
        <charset val="204"/>
      </rPr>
      <t xml:space="preserve">
«Автоматизация процессов управления дорожным движением»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</si>
  <si>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«Общая протяженность отремонтированных автомобильных дорог, включая тротуары»</t>
    </r>
  </si>
  <si>
    <r>
      <t xml:space="preserve">Ответственный исполнитель муниципальной программы города Твери: </t>
    </r>
    <r>
      <rPr>
        <u/>
        <sz val="11"/>
        <rFont val="Times New Roman"/>
        <family val="1"/>
        <charset val="204"/>
      </rPr>
      <t>Департамент дорожного хозяйства, благоустройства и транспорта администрации города Твери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</si>
  <si>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заседаний комиссии по развитию транспортной системы Тверской области»</t>
    </r>
  </si>
  <si>
    <r>
      <rPr>
        <b/>
        <sz val="11"/>
        <rFont val="Times New Roman"/>
        <family val="1"/>
        <charset val="204"/>
      </rPr>
      <t>Административное мероприятие 1.01</t>
    </r>
    <r>
      <rPr>
        <sz val="11"/>
        <rFont val="Times New Roman"/>
        <family val="1"/>
        <charset val="204"/>
      </rPr>
      <t xml:space="preserve">
«Согласование маршрутов регулярных перевозок пассажиров и багажа автомобильным транспортом, с посадкой и высадкой пассажиров на объектах транспортной инфраструктуры»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</si>
  <si>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</si>
  <si>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r>
      <rPr>
        <b/>
        <sz val="11"/>
        <rFont val="Times New Roman"/>
        <family val="1"/>
        <charset val="204"/>
      </rPr>
      <t xml:space="preserve">Мероприятие 3.06 </t>
    </r>
    <r>
      <rPr>
        <sz val="11"/>
        <rFont val="Times New Roman"/>
        <family val="1"/>
        <charset val="204"/>
      </rPr>
      <t xml:space="preserve">
«Укрепление материально-технической базы муниципальных предприятий и учреждений, осуществляющих дорожную деятельность на территории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</si>
  <si>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приобретенной техники»</t>
    </r>
  </si>
  <si>
    <r>
      <t xml:space="preserve">Показатель 2 
</t>
    </r>
    <r>
      <rPr>
        <sz val="11"/>
        <rFont val="Times New Roman"/>
        <family val="1"/>
        <charset val="204"/>
      </rPr>
      <t>«Площадь реконструированных автомобильных дорог»</t>
    </r>
  </si>
  <si>
    <r>
      <t xml:space="preserve">Мероприятие 1.02 
</t>
    </r>
    <r>
      <rPr>
        <sz val="11"/>
        <rFont val="Times New Roman"/>
        <family val="1"/>
        <charset val="204"/>
      </rPr>
      <t xml:space="preserve">«Реконструкция автомобильной дороги Бежецкое шоссе на участке от Затверецкого бульвара до ул. Богородицерождественская (в т.ч. ПИР)» 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</si>
  <si>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</si>
  <si>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построенных автомобильных дорог»</t>
    </r>
  </si>
  <si>
    <r>
      <t xml:space="preserve">Показатель 4
</t>
    </r>
    <r>
      <rPr>
        <sz val="11"/>
        <rFont val="Times New Roman"/>
        <family val="1"/>
        <charset val="204"/>
      </rPr>
      <t>«Общее количество разработанных комплектов проектно-сметной документации»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</si>
  <si>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реконструированных грунтовых дорог»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</si>
  <si>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
«Реконструкция улицы Весенняя»</t>
    </r>
  </si>
  <si>
    <r>
      <rPr>
        <b/>
        <sz val="11"/>
        <rFont val="Times New Roman"/>
        <family val="1"/>
        <charset val="204"/>
      </rPr>
      <t>Мероприятие 1.04</t>
    </r>
    <r>
      <rPr>
        <sz val="11"/>
        <rFont val="Times New Roman"/>
        <family val="1"/>
        <charset val="204"/>
      </rPr>
      <t xml:space="preserve"> 
«Реконструкция улицы вдоль деревни Бобачево»</t>
    </r>
  </si>
  <si>
    <r>
      <rPr>
        <b/>
        <sz val="11"/>
        <rFont val="Times New Roman"/>
        <family val="1"/>
        <charset val="204"/>
      </rPr>
      <t>Мероприятие 1.05</t>
    </r>
    <r>
      <rPr>
        <sz val="11"/>
        <rFont val="Times New Roman"/>
        <family val="1"/>
        <charset val="204"/>
      </rPr>
      <t xml:space="preserve"> 
«Строительство автомобильной дороги  по ул. Фрунзе на участке от улицы Паши Савельевой до Петербургского шоссе с путепроводом через Октябрьскую железную дорогу (в т. ч. ПИР)»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</si>
  <si>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 по погашению кредиторской задолженности»</t>
    </r>
  </si>
  <si>
    <r>
      <t xml:space="preserve"> Показатель 1 
</t>
    </r>
    <r>
      <rPr>
        <sz val="11"/>
        <rFont val="Times New Roman"/>
        <family val="1"/>
        <charset val="204"/>
      </rPr>
      <t>«Количество выданных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</si>
  <si>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«Степень выполнения проектно-сметной документации»</t>
    </r>
  </si>
  <si>
    <r>
      <t xml:space="preserve">Показатель 1
</t>
    </r>
    <r>
      <rPr>
        <sz val="11"/>
        <rFont val="Times New Roman"/>
        <family val="1"/>
        <charset val="204"/>
      </rPr>
      <t>«Протяженность построенной линии наружного освещения»</t>
    </r>
  </si>
  <si>
    <r>
      <rPr>
        <b/>
        <sz val="11"/>
        <rFont val="Times New Roman"/>
        <family val="1"/>
        <charset val="204"/>
      </rPr>
      <t>Мероприятие 2.05</t>
    </r>
    <r>
      <rPr>
        <sz val="11"/>
        <rFont val="Times New Roman"/>
        <family val="1"/>
        <charset val="204"/>
      </rPr>
      <t xml:space="preserve"> 
«Капитальный ремонт мостового сооружения на автодороге по ул. Бортниковская в г.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</si>
  <si>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отремонтированного искусственного сооружения»</t>
    </r>
  </si>
  <si>
    <r>
      <rPr>
        <b/>
        <sz val="11"/>
        <rFont val="Times New Roman"/>
        <family val="1"/>
        <charset val="204"/>
      </rPr>
      <t>Мероприятие 2.08</t>
    </r>
    <r>
      <rPr>
        <sz val="11"/>
        <rFont val="Times New Roman"/>
        <family val="1"/>
        <charset val="204"/>
      </rPr>
      <t xml:space="preserve"> 
«Ремонт тротуаров на пл. Мира»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</si>
  <si>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модернизированных сетей»</t>
    </r>
  </si>
  <si>
    <r>
      <t xml:space="preserve">Показатель 1
</t>
    </r>
    <r>
      <rPr>
        <sz val="11"/>
        <rFont val="Times New Roman"/>
        <family val="1"/>
        <charset val="204"/>
      </rPr>
      <t>«Протяженность построенных автомобильных дорог»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</si>
  <si>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отремонтированной автомобильной дороги»</t>
    </r>
  </si>
  <si>
    <r>
      <t xml:space="preserve">Мероприятие 1.08
</t>
    </r>
    <r>
      <rPr>
        <sz val="11"/>
        <rFont val="Times New Roman"/>
        <family val="1"/>
        <charset val="204"/>
      </rPr>
      <t>«Пешеходный мост через р. Тьмака в г. Твери Тверской области»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</si>
  <si>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</si>
  <si>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Мероприятие 1.06
</t>
    </r>
    <r>
      <rPr>
        <sz val="11"/>
        <rFont val="Times New Roman"/>
        <family val="1"/>
        <charset val="204"/>
      </rPr>
      <t>«Проезд от Краснофлотской набережной к гребной базе ГБУ ДО «СДЮСШОР по видам гребли имени олимпийской чемпионки Антонины Серединой» (в т.ч. ПИР)»</t>
    </r>
  </si>
  <si>
    <r>
      <rPr>
        <b/>
        <sz val="11"/>
        <rFont val="Times New Roman"/>
        <family val="1"/>
        <charset val="204"/>
      </rPr>
      <t>Мероприятие 2.06</t>
    </r>
    <r>
      <rPr>
        <sz val="11"/>
        <rFont val="Times New Roman"/>
        <family val="1"/>
        <charset val="204"/>
      </rPr>
      <t xml:space="preserve"> 
«Ремонт автодороги Бурашевское шоссе на участке от путепровода через Октябрьскую железную дорогу до автомобильной дороги федерального значения М-10 Россия»</t>
    </r>
  </si>
  <si>
    <r>
      <rPr>
        <b/>
        <sz val="11"/>
        <rFont val="Times New Roman"/>
        <family val="1"/>
        <charset val="204"/>
      </rPr>
      <t>Мероприятие 2.07</t>
    </r>
    <r>
      <rPr>
        <sz val="11"/>
        <rFont val="Times New Roman"/>
        <family val="1"/>
        <charset val="204"/>
      </rPr>
      <t xml:space="preserve"> 
«Ремонт автомобильной дороги Старицкое шоссе»</t>
    </r>
  </si>
  <si>
    <r>
      <rPr>
        <b/>
        <sz val="11"/>
        <rFont val="Times New Roman"/>
        <family val="1"/>
        <charset val="204"/>
      </rPr>
      <t>Мероприятие 2.10</t>
    </r>
    <r>
      <rPr>
        <sz val="11"/>
        <rFont val="Times New Roman"/>
        <family val="1"/>
        <charset val="204"/>
      </rPr>
      <t xml:space="preserve"> 
«Ремонт тротуаров по наб. р. Лазурь</t>
    </r>
  </si>
  <si>
    <r>
      <rPr>
        <b/>
        <sz val="11"/>
        <rFont val="Times New Roman"/>
        <family val="1"/>
        <charset val="204"/>
      </rPr>
      <t xml:space="preserve">Мероприятие 1.07
</t>
    </r>
    <r>
      <rPr>
        <sz val="11"/>
        <rFont val="Times New Roman"/>
        <family val="1"/>
        <charset val="204"/>
      </rPr>
      <t xml:space="preserve">«Организация наружного освещения на Бурашевском шоссе на участке от  границы города до автомобильной дороги федерального значения М-10 Россия» </t>
    </r>
  </si>
  <si>
    <r>
      <rPr>
        <b/>
        <sz val="11"/>
        <rFont val="Times New Roman"/>
        <family val="1"/>
        <charset val="204"/>
      </rPr>
      <t xml:space="preserve">Мероприятие 2.04 </t>
    </r>
    <r>
      <rPr>
        <sz val="11"/>
        <rFont val="Times New Roman"/>
        <family val="1"/>
        <charset val="204"/>
      </rPr>
      <t xml:space="preserve">
«Капитальный и текущий ремонт автомобильных дорог общего пользования и искусственных сооружений на них в рамках реализации закона Тверской области «О статусе города Тверской области, удостоенного почетного звания Российской Федерации «Город воинской славы» (без софинансирования из вышестоящих бюджетов)</t>
    </r>
  </si>
  <si>
    <r>
      <rPr>
        <b/>
        <sz val="11"/>
        <rFont val="Times New Roman"/>
        <family val="1"/>
        <charset val="204"/>
      </rPr>
      <t>Мероприятие 2.09</t>
    </r>
    <r>
      <rPr>
        <sz val="11"/>
        <rFont val="Times New Roman"/>
        <family val="1"/>
        <charset val="204"/>
      </rPr>
      <t xml:space="preserve"> 
«Ремонт тротуаров на Тверской пл. (вдоль д. № 7 на Тверской пл., д. № 5, д. № 5 корпус 1 на Свободном пер. (вдоль д. №№ 5, 7, 9 на Свободном пер.)»</t>
    </r>
  </si>
  <si>
    <r>
      <rPr>
        <b/>
        <sz val="11"/>
        <rFont val="Times New Roman"/>
        <family val="1"/>
        <charset val="204"/>
      </rPr>
      <t>Мероприятие 2.11</t>
    </r>
    <r>
      <rPr>
        <sz val="11"/>
        <rFont val="Times New Roman"/>
        <family val="1"/>
        <charset val="204"/>
      </rPr>
      <t xml:space="preserve">
«Модернизация сетей наружного освещения на Бурашевском шоссе на участке от путепровода через Октябрьскую железную дорогу до границы города»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</si>
  <si>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проектов ПСД на капитальный ремонт объектов УДС»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</si>
  <si>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</si>
  <si>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капитального ремонта автомобильных дорог города, включая тротуары»</t>
    </r>
  </si>
  <si>
    <t>И. о. начальника департамента дорожного хозяйства, благоустройства и транспорта администрации города Твери                                                                                                                         Д.В. Скрастынь</t>
  </si>
  <si>
    <r>
      <t xml:space="preserve">Мероприятие 1.09
</t>
    </r>
    <r>
      <rPr>
        <sz val="11"/>
        <rFont val="Times New Roman"/>
        <family val="1"/>
        <charset val="204"/>
      </rPr>
      <t>«Реализация мероприятий по строительству (реконструкции) в рамках закона Тверской области «О статусе города Тверской области, удостоенного почетного звания Российской Федерации «Город воинской славы», за счет субсидии из областного бюджета (нераспределенные средства)»</t>
    </r>
  </si>
  <si>
    <r>
      <t xml:space="preserve">Мероприятие 2.12
</t>
    </r>
    <r>
      <rPr>
        <sz val="11"/>
        <rFont val="Times New Roman"/>
        <family val="1"/>
        <charset val="204"/>
      </rPr>
      <t>«Реализация мероприятий по капитальному и текущему ремонту в рамках закона Тверской области «О статусе города Тверской области, удостоенного почетного звания Российской Федерации «Город воинской славы», за счет субсидии из областного бюджета (нераспределенные средства)»</t>
    </r>
  </si>
  <si>
    <t>Q</t>
  </si>
  <si>
    <t>Приложение 1  
к постановлению Администрации города Твери
от «01» июня   2021 № 583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</si>
</sst>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1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u/>
      <sz val="11"/>
      <name val="Times New Roman"/>
      <family val="1"/>
      <charset val="204"/>
    </font>
    <font>
      <sz val="13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3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49" fontId="1" fillId="3" borderId="0" xfId="0" applyNumberFormat="1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 wrapText="1"/>
    </xf>
    <xf numFmtId="164" fontId="6" fillId="3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49" fontId="7" fillId="3" borderId="0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horizontal="center" vertical="center" wrapText="1"/>
    </xf>
    <xf numFmtId="1" fontId="7" fillId="3" borderId="0" xfId="0" applyNumberFormat="1" applyFont="1" applyFill="1" applyBorder="1" applyAlignment="1">
      <alignment horizontal="center" vertical="center" wrapText="1"/>
    </xf>
    <xf numFmtId="3" fontId="8" fillId="3" borderId="0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9" fillId="3" borderId="0" xfId="0" applyNumberFormat="1" applyFont="1" applyFill="1" applyAlignment="1">
      <alignment horizontal="center" vertical="center" wrapText="1"/>
    </xf>
    <xf numFmtId="0" fontId="3" fillId="6" borderId="2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3" fontId="3" fillId="6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3" fontId="4" fillId="6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49" fontId="12" fillId="3" borderId="0" xfId="0" applyNumberFormat="1" applyFont="1" applyFill="1" applyAlignment="1">
      <alignment horizontal="left" vertical="center" wrapText="1"/>
    </xf>
    <xf numFmtId="49" fontId="13" fillId="3" borderId="0" xfId="0" applyNumberFormat="1" applyFont="1" applyFill="1" applyAlignment="1">
      <alignment horizontal="left" vertical="center" wrapText="1"/>
    </xf>
    <xf numFmtId="49" fontId="14" fillId="3" borderId="0" xfId="0" applyNumberFormat="1" applyFont="1" applyFill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49" fontId="1" fillId="3" borderId="0" xfId="0" applyNumberFormat="1" applyFont="1" applyFill="1" applyAlignment="1">
      <alignment horizontal="left" vertical="center" wrapText="1"/>
    </xf>
    <xf numFmtId="164" fontId="8" fillId="6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49" fontId="14" fillId="3" borderId="0" xfId="0" applyNumberFormat="1" applyFont="1" applyFill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49" fontId="4" fillId="3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4" fontId="15" fillId="3" borderId="0" xfId="0" applyNumberFormat="1" applyFont="1" applyFill="1" applyAlignment="1">
      <alignment horizontal="left" vertical="center" wrapText="1"/>
    </xf>
    <xf numFmtId="49" fontId="16" fillId="3" borderId="0" xfId="0" applyNumberFormat="1" applyFont="1" applyFill="1" applyAlignment="1">
      <alignment horizontal="center" vertical="center" wrapText="1"/>
    </xf>
    <xf numFmtId="164" fontId="16" fillId="3" borderId="0" xfId="0" applyNumberFormat="1" applyFont="1" applyFill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 wrapText="1"/>
    </xf>
    <xf numFmtId="164" fontId="14" fillId="3" borderId="0" xfId="0" applyNumberFormat="1" applyFont="1" applyFill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1" fontId="3" fillId="3" borderId="0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9" fontId="18" fillId="3" borderId="0" xfId="0" applyNumberFormat="1" applyFont="1" applyFill="1" applyAlignment="1">
      <alignment horizontal="left" vertical="center" wrapText="1"/>
    </xf>
    <xf numFmtId="49" fontId="17" fillId="3" borderId="0" xfId="0" applyNumberFormat="1" applyFont="1" applyFill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1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5"/>
  <sheetViews>
    <sheetView tabSelected="1" view="pageBreakPreview" topLeftCell="A2" zoomScale="70" zoomScaleNormal="70" zoomScaleSheetLayoutView="70" zoomScalePageLayoutView="80" workbookViewId="0">
      <selection activeCell="V2" sqref="V2:AA2"/>
    </sheetView>
  </sheetViews>
  <sheetFormatPr defaultColWidth="8.7109375" defaultRowHeight="15" outlineLevelCol="1" x14ac:dyDescent="0.25"/>
  <cols>
    <col min="1" max="9" width="2.28515625" style="32" customWidth="1"/>
    <col min="10" max="16" width="2.7109375" style="32" customWidth="1"/>
    <col min="17" max="17" width="3.28515625" style="32" customWidth="1"/>
    <col min="18" max="18" width="69" style="33" customWidth="1"/>
    <col min="19" max="19" width="7.28515625" style="33" customWidth="1"/>
    <col min="20" max="20" width="12" style="97" customWidth="1"/>
    <col min="21" max="21" width="11.28515625" style="86" customWidth="1"/>
    <col min="22" max="22" width="11.7109375" style="32" customWidth="1"/>
    <col min="23" max="23" width="12.28515625" style="32" customWidth="1"/>
    <col min="24" max="24" width="11.42578125" style="32" customWidth="1"/>
    <col min="25" max="25" width="11.7109375" style="32" customWidth="1"/>
    <col min="26" max="26" width="12.28515625" style="34" bestFit="1" customWidth="1"/>
    <col min="27" max="27" width="11.28515625" style="32" customWidth="1"/>
    <col min="28" max="28" width="25.7109375" style="65" customWidth="1" outlineLevel="1"/>
    <col min="29" max="29" width="25" style="18" customWidth="1" outlineLevel="1"/>
    <col min="30" max="30" width="26.140625" style="18" customWidth="1"/>
    <col min="31" max="32" width="8.7109375" style="1"/>
    <col min="33" max="16384" width="8.7109375" style="19"/>
  </cols>
  <sheetData>
    <row r="1" spans="1:32" ht="45" hidden="1" customHeight="1" x14ac:dyDescent="0.25">
      <c r="V1" s="107" t="s">
        <v>44</v>
      </c>
      <c r="W1" s="107"/>
      <c r="X1" s="107"/>
      <c r="Y1" s="107"/>
      <c r="Z1" s="107"/>
      <c r="AA1" s="107"/>
    </row>
    <row r="2" spans="1:32" ht="41.45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11"/>
      <c r="S2" s="11"/>
      <c r="V2" s="113" t="s">
        <v>153</v>
      </c>
      <c r="W2" s="113"/>
      <c r="X2" s="113"/>
      <c r="Y2" s="113"/>
      <c r="Z2" s="113"/>
      <c r="AA2" s="113"/>
    </row>
    <row r="3" spans="1:32" ht="13.15" customHeight="1" x14ac:dyDescent="0.25">
      <c r="A3" s="113" t="s">
        <v>47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</row>
    <row r="4" spans="1:32" x14ac:dyDescent="0.25">
      <c r="A4" s="113" t="s">
        <v>43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</row>
    <row r="5" spans="1:32" ht="13.15" customHeight="1" x14ac:dyDescent="0.25">
      <c r="A5" s="113" t="s">
        <v>45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</row>
    <row r="6" spans="1:32" ht="13.15" customHeight="1" x14ac:dyDescent="0.25">
      <c r="A6" s="113" t="s">
        <v>42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</row>
    <row r="7" spans="1:32" x14ac:dyDescent="0.2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59"/>
      <c r="S7" s="59"/>
      <c r="T7" s="94"/>
      <c r="U7" s="87"/>
      <c r="V7" s="59"/>
      <c r="W7" s="59"/>
      <c r="X7" s="59"/>
      <c r="Y7" s="59"/>
      <c r="Z7" s="59"/>
      <c r="AA7" s="59"/>
    </row>
    <row r="8" spans="1:32" ht="14.25" x14ac:dyDescent="0.25">
      <c r="A8" s="112" t="s">
        <v>6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</row>
    <row r="9" spans="1:32" ht="16.149999999999999" customHeight="1" x14ac:dyDescent="0.25">
      <c r="A9" s="112" t="s">
        <v>45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</row>
    <row r="10" spans="1:32" ht="24" customHeight="1" x14ac:dyDescent="0.25">
      <c r="A10" s="111" t="s">
        <v>111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</row>
    <row r="11" spans="1:32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11"/>
      <c r="S11" s="11"/>
      <c r="T11" s="12"/>
      <c r="U11" s="12"/>
      <c r="V11" s="28"/>
      <c r="W11" s="28"/>
      <c r="X11" s="28"/>
      <c r="Y11" s="28"/>
      <c r="Z11" s="27"/>
      <c r="AA11" s="28"/>
    </row>
    <row r="12" spans="1:32" s="20" customFormat="1" ht="33.6" customHeight="1" x14ac:dyDescent="0.25">
      <c r="A12" s="109" t="s">
        <v>10</v>
      </c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 t="s">
        <v>7</v>
      </c>
      <c r="S12" s="109" t="s">
        <v>8</v>
      </c>
      <c r="T12" s="109" t="s">
        <v>37</v>
      </c>
      <c r="U12" s="109"/>
      <c r="V12" s="109"/>
      <c r="W12" s="109"/>
      <c r="X12" s="109"/>
      <c r="Y12" s="109"/>
      <c r="Z12" s="109" t="s">
        <v>4</v>
      </c>
      <c r="AA12" s="110"/>
      <c r="AB12" s="65"/>
      <c r="AC12" s="30"/>
      <c r="AD12" s="30"/>
      <c r="AE12" s="29"/>
      <c r="AF12" s="29"/>
    </row>
    <row r="13" spans="1:32" s="20" customFormat="1" ht="65.45" customHeight="1" x14ac:dyDescent="0.25">
      <c r="A13" s="109" t="s">
        <v>39</v>
      </c>
      <c r="B13" s="109"/>
      <c r="C13" s="109"/>
      <c r="D13" s="109" t="s">
        <v>0</v>
      </c>
      <c r="E13" s="109"/>
      <c r="F13" s="109" t="s">
        <v>14</v>
      </c>
      <c r="G13" s="109"/>
      <c r="H13" s="109" t="s">
        <v>15</v>
      </c>
      <c r="I13" s="109"/>
      <c r="J13" s="109"/>
      <c r="K13" s="109"/>
      <c r="L13" s="109"/>
      <c r="M13" s="109"/>
      <c r="N13" s="109"/>
      <c r="O13" s="109"/>
      <c r="P13" s="109"/>
      <c r="Q13" s="109"/>
      <c r="R13" s="110"/>
      <c r="S13" s="110"/>
      <c r="T13" s="96">
        <v>2021</v>
      </c>
      <c r="U13" s="85">
        <v>2022</v>
      </c>
      <c r="V13" s="61">
        <v>2023</v>
      </c>
      <c r="W13" s="61">
        <v>2024</v>
      </c>
      <c r="X13" s="61">
        <v>2025</v>
      </c>
      <c r="Y13" s="61">
        <v>2026</v>
      </c>
      <c r="Z13" s="61" t="s">
        <v>5</v>
      </c>
      <c r="AA13" s="61" t="s">
        <v>33</v>
      </c>
      <c r="AB13" s="65"/>
      <c r="AC13" s="30"/>
      <c r="AD13" s="30"/>
      <c r="AE13" s="29"/>
      <c r="AF13" s="29"/>
    </row>
    <row r="14" spans="1:32" s="93" customFormat="1" ht="12" x14ac:dyDescent="0.25">
      <c r="A14" s="89">
        <v>1</v>
      </c>
      <c r="B14" s="89">
        <v>2</v>
      </c>
      <c r="C14" s="89">
        <v>3</v>
      </c>
      <c r="D14" s="89">
        <v>4</v>
      </c>
      <c r="E14" s="89">
        <v>5</v>
      </c>
      <c r="F14" s="89">
        <v>6</v>
      </c>
      <c r="G14" s="89">
        <v>7</v>
      </c>
      <c r="H14" s="89">
        <v>8</v>
      </c>
      <c r="I14" s="89">
        <v>9</v>
      </c>
      <c r="J14" s="89">
        <v>10</v>
      </c>
      <c r="K14" s="89">
        <v>11</v>
      </c>
      <c r="L14" s="89">
        <v>12</v>
      </c>
      <c r="M14" s="89">
        <v>13</v>
      </c>
      <c r="N14" s="89">
        <v>14</v>
      </c>
      <c r="O14" s="89">
        <v>15</v>
      </c>
      <c r="P14" s="89">
        <v>16</v>
      </c>
      <c r="Q14" s="89">
        <v>17</v>
      </c>
      <c r="R14" s="89">
        <v>18</v>
      </c>
      <c r="S14" s="89">
        <v>19</v>
      </c>
      <c r="T14" s="89">
        <v>20</v>
      </c>
      <c r="U14" s="89">
        <v>21</v>
      </c>
      <c r="V14" s="89">
        <v>22</v>
      </c>
      <c r="W14" s="89">
        <v>23</v>
      </c>
      <c r="X14" s="89">
        <v>24</v>
      </c>
      <c r="Y14" s="89">
        <v>25</v>
      </c>
      <c r="Z14" s="89">
        <v>26</v>
      </c>
      <c r="AA14" s="89">
        <v>27</v>
      </c>
      <c r="AB14" s="90"/>
      <c r="AC14" s="91"/>
      <c r="AD14" s="91"/>
      <c r="AE14" s="92"/>
      <c r="AF14" s="92"/>
    </row>
    <row r="15" spans="1:32" s="1" customFormat="1" ht="34.15" customHeight="1" x14ac:dyDescent="0.25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3" t="s">
        <v>27</v>
      </c>
      <c r="S15" s="54" t="s">
        <v>34</v>
      </c>
      <c r="T15" s="55">
        <f t="shared" ref="T15:Y15" si="0">T23+T145</f>
        <v>2247068.7999999998</v>
      </c>
      <c r="U15" s="55">
        <f t="shared" si="0"/>
        <v>2104426.7999999998</v>
      </c>
      <c r="V15" s="55">
        <f t="shared" si="0"/>
        <v>2180896.6</v>
      </c>
      <c r="W15" s="55">
        <f t="shared" si="0"/>
        <v>487839.89999999997</v>
      </c>
      <c r="X15" s="55">
        <f t="shared" si="0"/>
        <v>569070.69999999995</v>
      </c>
      <c r="Y15" s="55">
        <f t="shared" si="0"/>
        <v>588532.19999999995</v>
      </c>
      <c r="Z15" s="55">
        <f>T15+U15+V15+W15+X15+Y15</f>
        <v>8177835</v>
      </c>
      <c r="AA15" s="54">
        <v>2026</v>
      </c>
      <c r="AB15" s="65"/>
      <c r="AC15" s="18"/>
      <c r="AD15" s="18"/>
    </row>
    <row r="16" spans="1:32" s="10" customFormat="1" ht="42.6" customHeight="1" x14ac:dyDescent="0.25">
      <c r="A16" s="15"/>
      <c r="B16" s="15"/>
      <c r="C16" s="15"/>
      <c r="D16" s="15"/>
      <c r="E16" s="15"/>
      <c r="F16" s="15"/>
      <c r="G16" s="15"/>
      <c r="H16" s="14"/>
      <c r="I16" s="15"/>
      <c r="J16" s="15"/>
      <c r="K16" s="15"/>
      <c r="L16" s="15"/>
      <c r="M16" s="15"/>
      <c r="N16" s="15"/>
      <c r="O16" s="15"/>
      <c r="P16" s="15"/>
      <c r="Q16" s="15"/>
      <c r="R16" s="13" t="s">
        <v>91</v>
      </c>
      <c r="S16" s="6"/>
      <c r="T16" s="5"/>
      <c r="U16" s="5"/>
      <c r="V16" s="3"/>
      <c r="W16" s="3"/>
      <c r="X16" s="3"/>
      <c r="Y16" s="3"/>
      <c r="Z16" s="3"/>
      <c r="AA16" s="6"/>
      <c r="AB16" s="65"/>
      <c r="AC16" s="18"/>
      <c r="AD16" s="18"/>
      <c r="AE16" s="1"/>
      <c r="AF16" s="1"/>
    </row>
    <row r="17" spans="1:32" s="10" customFormat="1" ht="54" customHeight="1" x14ac:dyDescent="0.25">
      <c r="A17" s="15"/>
      <c r="B17" s="15"/>
      <c r="C17" s="15"/>
      <c r="D17" s="15"/>
      <c r="E17" s="15"/>
      <c r="F17" s="15"/>
      <c r="G17" s="15"/>
      <c r="H17" s="14"/>
      <c r="I17" s="15"/>
      <c r="J17" s="15"/>
      <c r="K17" s="15"/>
      <c r="L17" s="15"/>
      <c r="M17" s="15"/>
      <c r="N17" s="15"/>
      <c r="O17" s="15"/>
      <c r="P17" s="15"/>
      <c r="Q17" s="15"/>
      <c r="R17" s="7" t="s">
        <v>92</v>
      </c>
      <c r="S17" s="6" t="s">
        <v>1</v>
      </c>
      <c r="T17" s="5">
        <v>67.3</v>
      </c>
      <c r="U17" s="5">
        <v>79.599999999999994</v>
      </c>
      <c r="V17" s="5">
        <v>80.900000000000006</v>
      </c>
      <c r="W17" s="5">
        <v>85</v>
      </c>
      <c r="X17" s="5">
        <v>85</v>
      </c>
      <c r="Y17" s="5">
        <v>85</v>
      </c>
      <c r="Z17" s="3">
        <f>Y17</f>
        <v>85</v>
      </c>
      <c r="AA17" s="6">
        <v>2026</v>
      </c>
      <c r="AB17" s="65"/>
      <c r="AC17" s="18"/>
      <c r="AD17" s="18"/>
      <c r="AE17" s="1"/>
      <c r="AF17" s="1"/>
    </row>
    <row r="18" spans="1:32" s="10" customFormat="1" ht="45" x14ac:dyDescent="0.25">
      <c r="A18" s="15"/>
      <c r="B18" s="15"/>
      <c r="C18" s="15"/>
      <c r="D18" s="15"/>
      <c r="E18" s="15"/>
      <c r="F18" s="15"/>
      <c r="G18" s="15"/>
      <c r="H18" s="14"/>
      <c r="I18" s="15"/>
      <c r="J18" s="15"/>
      <c r="K18" s="15"/>
      <c r="L18" s="15"/>
      <c r="M18" s="15"/>
      <c r="N18" s="15"/>
      <c r="O18" s="15"/>
      <c r="P18" s="15"/>
      <c r="Q18" s="15"/>
      <c r="R18" s="7" t="s">
        <v>93</v>
      </c>
      <c r="S18" s="6" t="s">
        <v>35</v>
      </c>
      <c r="T18" s="5">
        <f>T26</f>
        <v>11.4</v>
      </c>
      <c r="U18" s="5"/>
      <c r="V18" s="5"/>
      <c r="W18" s="5"/>
      <c r="X18" s="5"/>
      <c r="Y18" s="5"/>
      <c r="Z18" s="3">
        <f t="shared" ref="Z18:Z79" si="1">T18+U18+V18+W18+X18+Y18</f>
        <v>11.4</v>
      </c>
      <c r="AA18" s="6">
        <v>2021</v>
      </c>
      <c r="AB18" s="65"/>
      <c r="AC18" s="18"/>
      <c r="AD18" s="18"/>
      <c r="AE18" s="1"/>
      <c r="AF18" s="1"/>
    </row>
    <row r="19" spans="1:32" s="10" customFormat="1" ht="30" x14ac:dyDescent="0.25">
      <c r="A19" s="15"/>
      <c r="B19" s="15"/>
      <c r="C19" s="15"/>
      <c r="D19" s="15"/>
      <c r="E19" s="15"/>
      <c r="F19" s="15"/>
      <c r="G19" s="15"/>
      <c r="H19" s="14"/>
      <c r="I19" s="15"/>
      <c r="J19" s="15"/>
      <c r="K19" s="15"/>
      <c r="L19" s="15"/>
      <c r="M19" s="15"/>
      <c r="N19" s="15"/>
      <c r="O19" s="15"/>
      <c r="P19" s="15"/>
      <c r="Q19" s="15"/>
      <c r="R19" s="7" t="s">
        <v>94</v>
      </c>
      <c r="S19" s="6" t="s">
        <v>35</v>
      </c>
      <c r="T19" s="5">
        <f>T62+T63</f>
        <v>9.6999999999999993</v>
      </c>
      <c r="U19" s="5">
        <f t="shared" ref="U19:Y19" si="2">U62+U63</f>
        <v>5.2</v>
      </c>
      <c r="V19" s="5">
        <f t="shared" si="2"/>
        <v>0.3</v>
      </c>
      <c r="W19" s="5">
        <f t="shared" si="2"/>
        <v>0.2</v>
      </c>
      <c r="X19" s="5">
        <f t="shared" si="2"/>
        <v>0.3</v>
      </c>
      <c r="Y19" s="5">
        <f t="shared" si="2"/>
        <v>0.2</v>
      </c>
      <c r="Z19" s="3">
        <f t="shared" si="1"/>
        <v>15.899999999999999</v>
      </c>
      <c r="AA19" s="6">
        <v>2026</v>
      </c>
      <c r="AB19" s="65"/>
      <c r="AC19" s="18"/>
      <c r="AD19" s="18"/>
      <c r="AE19" s="1"/>
      <c r="AF19" s="1"/>
    </row>
    <row r="20" spans="1:32" s="10" customFormat="1" ht="31.5" customHeight="1" x14ac:dyDescent="0.25">
      <c r="A20" s="15"/>
      <c r="B20" s="15"/>
      <c r="C20" s="15"/>
      <c r="D20" s="15"/>
      <c r="E20" s="15"/>
      <c r="F20" s="15"/>
      <c r="G20" s="15"/>
      <c r="H20" s="14"/>
      <c r="I20" s="15"/>
      <c r="J20" s="15"/>
      <c r="K20" s="15"/>
      <c r="L20" s="15"/>
      <c r="M20" s="15"/>
      <c r="N20" s="15"/>
      <c r="O20" s="15"/>
      <c r="P20" s="15"/>
      <c r="Q20" s="15"/>
      <c r="R20" s="7" t="s">
        <v>95</v>
      </c>
      <c r="S20" s="6" t="s">
        <v>35</v>
      </c>
      <c r="T20" s="5">
        <f t="shared" ref="T20:Y20" si="3">T114</f>
        <v>7561.2</v>
      </c>
      <c r="U20" s="5">
        <f t="shared" si="3"/>
        <v>7561.2</v>
      </c>
      <c r="V20" s="5">
        <f t="shared" si="3"/>
        <v>7561.2</v>
      </c>
      <c r="W20" s="5">
        <f t="shared" si="3"/>
        <v>7561.2</v>
      </c>
      <c r="X20" s="5">
        <f t="shared" si="3"/>
        <v>7561.2</v>
      </c>
      <c r="Y20" s="5">
        <f t="shared" si="3"/>
        <v>7561.2</v>
      </c>
      <c r="Z20" s="3">
        <f>Y20</f>
        <v>7561.2</v>
      </c>
      <c r="AA20" s="6">
        <v>2026</v>
      </c>
      <c r="AB20" s="65"/>
      <c r="AC20" s="18"/>
      <c r="AD20" s="18"/>
      <c r="AE20" s="1"/>
      <c r="AF20" s="1"/>
    </row>
    <row r="21" spans="1:32" s="10" customFormat="1" ht="63" hidden="1" customHeight="1" x14ac:dyDescent="0.25">
      <c r="A21" s="15"/>
      <c r="B21" s="15"/>
      <c r="C21" s="15"/>
      <c r="D21" s="15"/>
      <c r="E21" s="15"/>
      <c r="F21" s="15"/>
      <c r="G21" s="15"/>
      <c r="H21" s="14"/>
      <c r="I21" s="15"/>
      <c r="J21" s="15"/>
      <c r="K21" s="15"/>
      <c r="L21" s="15"/>
      <c r="M21" s="15"/>
      <c r="N21" s="15"/>
      <c r="O21" s="15"/>
      <c r="P21" s="15"/>
      <c r="Q21" s="15"/>
      <c r="R21" s="7" t="s">
        <v>96</v>
      </c>
      <c r="S21" s="6" t="s">
        <v>35</v>
      </c>
      <c r="T21" s="5" t="e">
        <f>#REF!</f>
        <v>#REF!</v>
      </c>
      <c r="U21" s="5" t="e">
        <f>#REF!</f>
        <v>#REF!</v>
      </c>
      <c r="V21" s="5" t="e">
        <f>#REF!</f>
        <v>#REF!</v>
      </c>
      <c r="W21" s="5"/>
      <c r="X21" s="5"/>
      <c r="Y21" s="5"/>
      <c r="Z21" s="3" t="e">
        <f t="shared" si="1"/>
        <v>#REF!</v>
      </c>
      <c r="AA21" s="6">
        <v>2026</v>
      </c>
      <c r="AB21" s="65"/>
      <c r="AC21" s="18"/>
      <c r="AD21" s="18"/>
      <c r="AE21" s="1"/>
      <c r="AF21" s="1"/>
    </row>
    <row r="22" spans="1:32" s="10" customFormat="1" ht="30" hidden="1" x14ac:dyDescent="0.25">
      <c r="A22" s="15"/>
      <c r="B22" s="15"/>
      <c r="C22" s="15"/>
      <c r="D22" s="15"/>
      <c r="E22" s="15"/>
      <c r="F22" s="15"/>
      <c r="G22" s="15"/>
      <c r="H22" s="14"/>
      <c r="I22" s="15"/>
      <c r="J22" s="15"/>
      <c r="K22" s="15"/>
      <c r="L22" s="15"/>
      <c r="M22" s="15"/>
      <c r="N22" s="15"/>
      <c r="O22" s="15"/>
      <c r="P22" s="15"/>
      <c r="Q22" s="15"/>
      <c r="R22" s="7" t="s">
        <v>97</v>
      </c>
      <c r="S22" s="6" t="s">
        <v>36</v>
      </c>
      <c r="T22" s="5">
        <f t="shared" ref="T22:Y22" si="4">T154</f>
        <v>320</v>
      </c>
      <c r="U22" s="5">
        <f t="shared" si="4"/>
        <v>320</v>
      </c>
      <c r="V22" s="5">
        <f t="shared" si="4"/>
        <v>320</v>
      </c>
      <c r="W22" s="5">
        <f t="shared" si="4"/>
        <v>320</v>
      </c>
      <c r="X22" s="5">
        <f t="shared" si="4"/>
        <v>320</v>
      </c>
      <c r="Y22" s="5">
        <f t="shared" si="4"/>
        <v>320</v>
      </c>
      <c r="Z22" s="3">
        <f t="shared" si="1"/>
        <v>1920</v>
      </c>
      <c r="AA22" s="6">
        <v>2026</v>
      </c>
      <c r="AB22" s="65"/>
      <c r="AC22" s="18"/>
      <c r="AD22" s="18"/>
      <c r="AE22" s="1"/>
      <c r="AF22" s="1"/>
    </row>
    <row r="23" spans="1:32" ht="36.6" customHeight="1" x14ac:dyDescent="0.25">
      <c r="A23" s="40"/>
      <c r="B23" s="40"/>
      <c r="C23" s="40"/>
      <c r="D23" s="40" t="s">
        <v>11</v>
      </c>
      <c r="E23" s="40" t="s">
        <v>21</v>
      </c>
      <c r="F23" s="40" t="s">
        <v>11</v>
      </c>
      <c r="G23" s="40" t="s">
        <v>20</v>
      </c>
      <c r="H23" s="40" t="s">
        <v>11</v>
      </c>
      <c r="I23" s="40" t="s">
        <v>19</v>
      </c>
      <c r="J23" s="40" t="s">
        <v>12</v>
      </c>
      <c r="K23" s="40" t="s">
        <v>11</v>
      </c>
      <c r="L23" s="40" t="s">
        <v>11</v>
      </c>
      <c r="M23" s="40" t="s">
        <v>11</v>
      </c>
      <c r="N23" s="40" t="s">
        <v>11</v>
      </c>
      <c r="O23" s="40" t="s">
        <v>11</v>
      </c>
      <c r="P23" s="40" t="s">
        <v>11</v>
      </c>
      <c r="Q23" s="40" t="s">
        <v>11</v>
      </c>
      <c r="R23" s="41" t="s">
        <v>98</v>
      </c>
      <c r="S23" s="42" t="s">
        <v>34</v>
      </c>
      <c r="T23" s="43">
        <f t="shared" ref="T23:Y23" si="5">T24+T61+T113</f>
        <v>2247068.7999999998</v>
      </c>
      <c r="U23" s="43">
        <f t="shared" si="5"/>
        <v>2104426.7999999998</v>
      </c>
      <c r="V23" s="43">
        <f t="shared" si="5"/>
        <v>2180896.6</v>
      </c>
      <c r="W23" s="43">
        <f t="shared" si="5"/>
        <v>487839.89999999997</v>
      </c>
      <c r="X23" s="43">
        <f t="shared" si="5"/>
        <v>569070.69999999995</v>
      </c>
      <c r="Y23" s="43">
        <f t="shared" si="5"/>
        <v>588532.19999999995</v>
      </c>
      <c r="Z23" s="43">
        <f>T23+U23+V23+W23+X23+Y23</f>
        <v>8177835</v>
      </c>
      <c r="AA23" s="42">
        <v>2026</v>
      </c>
      <c r="AB23" s="78"/>
      <c r="AC23" s="30"/>
    </row>
    <row r="24" spans="1:32" s="21" customFormat="1" ht="49.9" customHeight="1" x14ac:dyDescent="0.25">
      <c r="A24" s="45"/>
      <c r="B24" s="45"/>
      <c r="C24" s="45"/>
      <c r="D24" s="45" t="s">
        <v>11</v>
      </c>
      <c r="E24" s="45" t="s">
        <v>21</v>
      </c>
      <c r="F24" s="45" t="s">
        <v>11</v>
      </c>
      <c r="G24" s="45" t="s">
        <v>20</v>
      </c>
      <c r="H24" s="45" t="s">
        <v>11</v>
      </c>
      <c r="I24" s="45" t="s">
        <v>19</v>
      </c>
      <c r="J24" s="45" t="s">
        <v>12</v>
      </c>
      <c r="K24" s="45" t="s">
        <v>11</v>
      </c>
      <c r="L24" s="45" t="s">
        <v>12</v>
      </c>
      <c r="M24" s="45" t="s">
        <v>11</v>
      </c>
      <c r="N24" s="45" t="s">
        <v>11</v>
      </c>
      <c r="O24" s="45" t="s">
        <v>11</v>
      </c>
      <c r="P24" s="45" t="s">
        <v>11</v>
      </c>
      <c r="Q24" s="45" t="s">
        <v>11</v>
      </c>
      <c r="R24" s="46" t="s">
        <v>26</v>
      </c>
      <c r="S24" s="47" t="s">
        <v>34</v>
      </c>
      <c r="T24" s="48">
        <f>T29+T31+T37+T40+T43+T46+T51+T56+T58</f>
        <v>173363.7</v>
      </c>
      <c r="U24" s="48">
        <f t="shared" ref="U24:Y24" si="6">U29+U31+U37+U40+U43+U46+U51+U56+U58</f>
        <v>560257.80000000005</v>
      </c>
      <c r="V24" s="48">
        <f t="shared" si="6"/>
        <v>611111.19999999995</v>
      </c>
      <c r="W24" s="48">
        <f t="shared" si="6"/>
        <v>55000</v>
      </c>
      <c r="X24" s="48">
        <f t="shared" si="6"/>
        <v>136230.79999999999</v>
      </c>
      <c r="Y24" s="48">
        <f t="shared" si="6"/>
        <v>155692.29999999999</v>
      </c>
      <c r="Z24" s="48">
        <f>Z29+Z31+Z37+Z40+Z43+Z46+Z51+Z56+Z58</f>
        <v>1691655.8</v>
      </c>
      <c r="AA24" s="47">
        <v>2026</v>
      </c>
      <c r="AB24" s="79"/>
      <c r="AC24" s="80"/>
      <c r="AD24" s="16"/>
      <c r="AE24" s="17"/>
      <c r="AF24" s="17"/>
    </row>
    <row r="25" spans="1:32" s="2" customFormat="1" ht="29.25" x14ac:dyDescent="0.25">
      <c r="A25" s="14"/>
      <c r="B25" s="14"/>
      <c r="C25" s="14"/>
      <c r="D25" s="14"/>
      <c r="E25" s="14"/>
      <c r="F25" s="14"/>
      <c r="G25" s="14"/>
      <c r="H25" s="14"/>
      <c r="I25" s="15"/>
      <c r="J25" s="14"/>
      <c r="K25" s="14"/>
      <c r="L25" s="14"/>
      <c r="M25" s="14"/>
      <c r="N25" s="14"/>
      <c r="O25" s="14"/>
      <c r="P25" s="14"/>
      <c r="Q25" s="14"/>
      <c r="R25" s="13" t="s">
        <v>53</v>
      </c>
      <c r="S25" s="6" t="s">
        <v>2</v>
      </c>
      <c r="T25" s="5">
        <f>T35+T50</f>
        <v>0.92100000000000004</v>
      </c>
      <c r="U25" s="5"/>
      <c r="V25" s="5"/>
      <c r="W25" s="5">
        <f>W39+W42</f>
        <v>1.18</v>
      </c>
      <c r="X25" s="5">
        <f>X45</f>
        <v>0.7</v>
      </c>
      <c r="Y25" s="5">
        <f>Y45</f>
        <v>0.8</v>
      </c>
      <c r="Z25" s="3">
        <f>Z35+Z45+Z39+Z42</f>
        <v>3.2800000000000002</v>
      </c>
      <c r="AA25" s="6">
        <v>2026</v>
      </c>
      <c r="AB25" s="81"/>
      <c r="AC25" s="73"/>
      <c r="AD25" s="16"/>
      <c r="AE25" s="17"/>
      <c r="AF25" s="17"/>
    </row>
    <row r="26" spans="1:32" s="2" customFormat="1" ht="30" x14ac:dyDescent="0.25">
      <c r="A26" s="14"/>
      <c r="B26" s="14"/>
      <c r="C26" s="14"/>
      <c r="D26" s="14"/>
      <c r="E26" s="14"/>
      <c r="F26" s="14"/>
      <c r="G26" s="14"/>
      <c r="H26" s="14"/>
      <c r="I26" s="15"/>
      <c r="J26" s="14"/>
      <c r="K26" s="14"/>
      <c r="L26" s="14"/>
      <c r="M26" s="14"/>
      <c r="N26" s="14"/>
      <c r="O26" s="14"/>
      <c r="P26" s="14"/>
      <c r="Q26" s="14"/>
      <c r="R26" s="13" t="s">
        <v>54</v>
      </c>
      <c r="S26" s="6" t="s">
        <v>35</v>
      </c>
      <c r="T26" s="5">
        <f>T36</f>
        <v>11.4</v>
      </c>
      <c r="U26" s="5"/>
      <c r="V26" s="5"/>
      <c r="W26" s="5"/>
      <c r="X26" s="5"/>
      <c r="Y26" s="5"/>
      <c r="Z26" s="3">
        <f>Z36</f>
        <v>11.4</v>
      </c>
      <c r="AA26" s="6">
        <v>2021</v>
      </c>
      <c r="AB26" s="81"/>
      <c r="AC26" s="73"/>
      <c r="AD26" s="16"/>
      <c r="AE26" s="17"/>
      <c r="AF26" s="17"/>
    </row>
    <row r="27" spans="1:32" s="2" customFormat="1" ht="44.25" x14ac:dyDescent="0.25">
      <c r="A27" s="14"/>
      <c r="B27" s="14"/>
      <c r="C27" s="14"/>
      <c r="D27" s="14"/>
      <c r="E27" s="14"/>
      <c r="F27" s="14"/>
      <c r="G27" s="14"/>
      <c r="H27" s="14"/>
      <c r="I27" s="15"/>
      <c r="J27" s="14"/>
      <c r="K27" s="14"/>
      <c r="L27" s="14"/>
      <c r="M27" s="14"/>
      <c r="N27" s="14"/>
      <c r="O27" s="14"/>
      <c r="P27" s="14"/>
      <c r="Q27" s="14"/>
      <c r="R27" s="13" t="s">
        <v>55</v>
      </c>
      <c r="S27" s="6" t="s">
        <v>2</v>
      </c>
      <c r="T27" s="5">
        <f>T30</f>
        <v>0.3</v>
      </c>
      <c r="U27" s="5"/>
      <c r="V27" s="5"/>
      <c r="W27" s="5"/>
      <c r="X27" s="5"/>
      <c r="Y27" s="5"/>
      <c r="Z27" s="3">
        <f t="shared" si="1"/>
        <v>0.3</v>
      </c>
      <c r="AA27" s="6">
        <v>2021</v>
      </c>
      <c r="AB27" s="67"/>
      <c r="AC27" s="16"/>
      <c r="AD27" s="16"/>
      <c r="AE27" s="17"/>
      <c r="AF27" s="17"/>
    </row>
    <row r="28" spans="1:32" s="2" customFormat="1" ht="44.25" x14ac:dyDescent="0.25">
      <c r="A28" s="14"/>
      <c r="B28" s="14"/>
      <c r="C28" s="14"/>
      <c r="D28" s="14"/>
      <c r="E28" s="14"/>
      <c r="F28" s="14"/>
      <c r="G28" s="14"/>
      <c r="H28" s="14"/>
      <c r="I28" s="15"/>
      <c r="J28" s="14"/>
      <c r="K28" s="14"/>
      <c r="L28" s="14"/>
      <c r="M28" s="14"/>
      <c r="N28" s="14"/>
      <c r="O28" s="14"/>
      <c r="P28" s="14"/>
      <c r="Q28" s="14"/>
      <c r="R28" s="13" t="s">
        <v>121</v>
      </c>
      <c r="S28" s="6" t="s">
        <v>31</v>
      </c>
      <c r="T28" s="9"/>
      <c r="U28" s="9"/>
      <c r="V28" s="9"/>
      <c r="W28" s="9">
        <f>W38+W41+W44</f>
        <v>3</v>
      </c>
      <c r="X28" s="9"/>
      <c r="Y28" s="9"/>
      <c r="Z28" s="4">
        <f>T28+U28+V28+W28+X28+Y28</f>
        <v>3</v>
      </c>
      <c r="AA28" s="6">
        <v>2024</v>
      </c>
      <c r="AB28" s="67"/>
      <c r="AC28" s="16"/>
      <c r="AD28" s="16"/>
      <c r="AE28" s="17"/>
      <c r="AF28" s="17"/>
    </row>
    <row r="29" spans="1:32" s="2" customFormat="1" ht="33" customHeight="1" x14ac:dyDescent="0.25">
      <c r="A29" s="22" t="s">
        <v>11</v>
      </c>
      <c r="B29" s="22" t="s">
        <v>12</v>
      </c>
      <c r="C29" s="22" t="s">
        <v>13</v>
      </c>
      <c r="D29" s="22" t="s">
        <v>11</v>
      </c>
      <c r="E29" s="22" t="s">
        <v>21</v>
      </c>
      <c r="F29" s="22" t="s">
        <v>11</v>
      </c>
      <c r="G29" s="22" t="s">
        <v>20</v>
      </c>
      <c r="H29" s="22" t="s">
        <v>11</v>
      </c>
      <c r="I29" s="22" t="s">
        <v>19</v>
      </c>
      <c r="J29" s="22" t="s">
        <v>12</v>
      </c>
      <c r="K29" s="22" t="s">
        <v>11</v>
      </c>
      <c r="L29" s="22" t="s">
        <v>12</v>
      </c>
      <c r="M29" s="22" t="s">
        <v>11</v>
      </c>
      <c r="N29" s="22" t="s">
        <v>11</v>
      </c>
      <c r="O29" s="22" t="s">
        <v>11</v>
      </c>
      <c r="P29" s="22" t="s">
        <v>11</v>
      </c>
      <c r="Q29" s="22" t="s">
        <v>23</v>
      </c>
      <c r="R29" s="23" t="s">
        <v>49</v>
      </c>
      <c r="S29" s="24" t="s">
        <v>34</v>
      </c>
      <c r="T29" s="26">
        <f>18000-5624.5</f>
        <v>12375.5</v>
      </c>
      <c r="U29" s="26"/>
      <c r="V29" s="26"/>
      <c r="W29" s="26"/>
      <c r="X29" s="26"/>
      <c r="Y29" s="26"/>
      <c r="Z29" s="26">
        <f t="shared" ref="Z29" si="7">T29+U29+V29+W29+X29+Y29</f>
        <v>12375.5</v>
      </c>
      <c r="AA29" s="24">
        <v>2021</v>
      </c>
      <c r="AB29" s="65"/>
      <c r="AC29" s="18"/>
      <c r="AD29" s="16"/>
      <c r="AE29" s="17"/>
      <c r="AF29" s="17"/>
    </row>
    <row r="30" spans="1:32" s="17" customFormat="1" ht="29.25" x14ac:dyDescent="0.25">
      <c r="A30" s="14"/>
      <c r="B30" s="14"/>
      <c r="C30" s="14"/>
      <c r="D30" s="14"/>
      <c r="E30" s="14"/>
      <c r="F30" s="14"/>
      <c r="G30" s="14"/>
      <c r="H30" s="14"/>
      <c r="I30" s="15"/>
      <c r="J30" s="14"/>
      <c r="K30" s="14"/>
      <c r="L30" s="14"/>
      <c r="M30" s="14"/>
      <c r="N30" s="14"/>
      <c r="O30" s="14"/>
      <c r="P30" s="14"/>
      <c r="Q30" s="14"/>
      <c r="R30" s="13" t="s">
        <v>50</v>
      </c>
      <c r="S30" s="6" t="s">
        <v>2</v>
      </c>
      <c r="T30" s="5">
        <v>0.3</v>
      </c>
      <c r="U30" s="5"/>
      <c r="V30" s="5"/>
      <c r="W30" s="5"/>
      <c r="X30" s="5"/>
      <c r="Y30" s="5"/>
      <c r="Z30" s="3">
        <f>T30</f>
        <v>0.3</v>
      </c>
      <c r="AA30" s="6">
        <v>2021</v>
      </c>
      <c r="AB30" s="65"/>
      <c r="AC30" s="16"/>
      <c r="AD30" s="16"/>
    </row>
    <row r="31" spans="1:32" s="17" customFormat="1" ht="27.6" customHeight="1" x14ac:dyDescent="0.25">
      <c r="A31" s="22" t="s">
        <v>11</v>
      </c>
      <c r="B31" s="22" t="s">
        <v>12</v>
      </c>
      <c r="C31" s="22" t="s">
        <v>13</v>
      </c>
      <c r="D31" s="22" t="s">
        <v>11</v>
      </c>
      <c r="E31" s="22" t="s">
        <v>21</v>
      </c>
      <c r="F31" s="22" t="s">
        <v>11</v>
      </c>
      <c r="G31" s="22" t="s">
        <v>20</v>
      </c>
      <c r="H31" s="22" t="s">
        <v>11</v>
      </c>
      <c r="I31" s="22" t="s">
        <v>19</v>
      </c>
      <c r="J31" s="22" t="s">
        <v>12</v>
      </c>
      <c r="K31" s="22" t="s">
        <v>11</v>
      </c>
      <c r="L31" s="22" t="s">
        <v>12</v>
      </c>
      <c r="M31" s="22" t="s">
        <v>11</v>
      </c>
      <c r="N31" s="22" t="s">
        <v>11</v>
      </c>
      <c r="O31" s="22" t="s">
        <v>11</v>
      </c>
      <c r="P31" s="22" t="s">
        <v>11</v>
      </c>
      <c r="Q31" s="22" t="s">
        <v>11</v>
      </c>
      <c r="R31" s="98" t="s">
        <v>118</v>
      </c>
      <c r="S31" s="101" t="s">
        <v>34</v>
      </c>
      <c r="T31" s="26">
        <f>T33+T34+T32</f>
        <v>115225.09999999999</v>
      </c>
      <c r="U31" s="26"/>
      <c r="V31" s="26"/>
      <c r="W31" s="26"/>
      <c r="X31" s="26"/>
      <c r="Y31" s="26"/>
      <c r="Z31" s="26">
        <f>SUM(T31:Y31)</f>
        <v>115225.09999999999</v>
      </c>
      <c r="AA31" s="24">
        <v>2021</v>
      </c>
      <c r="AB31" s="67"/>
      <c r="AC31" s="31"/>
      <c r="AD31" s="16"/>
    </row>
    <row r="32" spans="1:32" s="17" customFormat="1" ht="26.45" customHeight="1" x14ac:dyDescent="0.25">
      <c r="A32" s="22" t="s">
        <v>11</v>
      </c>
      <c r="B32" s="22" t="s">
        <v>12</v>
      </c>
      <c r="C32" s="22" t="s">
        <v>13</v>
      </c>
      <c r="D32" s="22" t="s">
        <v>11</v>
      </c>
      <c r="E32" s="22" t="s">
        <v>21</v>
      </c>
      <c r="F32" s="22" t="s">
        <v>11</v>
      </c>
      <c r="G32" s="22" t="s">
        <v>20</v>
      </c>
      <c r="H32" s="22" t="s">
        <v>11</v>
      </c>
      <c r="I32" s="22" t="s">
        <v>19</v>
      </c>
      <c r="J32" s="22" t="s">
        <v>12</v>
      </c>
      <c r="K32" s="22" t="s">
        <v>11</v>
      </c>
      <c r="L32" s="22" t="s">
        <v>12</v>
      </c>
      <c r="M32" s="22" t="s">
        <v>11</v>
      </c>
      <c r="N32" s="22" t="s">
        <v>11</v>
      </c>
      <c r="O32" s="22" t="s">
        <v>19</v>
      </c>
      <c r="P32" s="22" t="s">
        <v>18</v>
      </c>
      <c r="Q32" s="22" t="s">
        <v>20</v>
      </c>
      <c r="R32" s="99"/>
      <c r="S32" s="102"/>
      <c r="T32" s="25">
        <f>828.1+330+110.4</f>
        <v>1268.5</v>
      </c>
      <c r="U32" s="26"/>
      <c r="V32" s="26"/>
      <c r="W32" s="26"/>
      <c r="X32" s="26"/>
      <c r="Y32" s="26"/>
      <c r="Z32" s="26">
        <f>SUM(T32:Y32)</f>
        <v>1268.5</v>
      </c>
      <c r="AA32" s="24">
        <v>2021</v>
      </c>
      <c r="AB32" s="67"/>
      <c r="AC32" s="31"/>
      <c r="AD32" s="16"/>
    </row>
    <row r="33" spans="1:32" s="17" customFormat="1" ht="25.9" customHeight="1" x14ac:dyDescent="0.25">
      <c r="A33" s="22" t="s">
        <v>11</v>
      </c>
      <c r="B33" s="22" t="s">
        <v>12</v>
      </c>
      <c r="C33" s="22" t="s">
        <v>13</v>
      </c>
      <c r="D33" s="22" t="s">
        <v>11</v>
      </c>
      <c r="E33" s="22" t="s">
        <v>21</v>
      </c>
      <c r="F33" s="22" t="s">
        <v>11</v>
      </c>
      <c r="G33" s="22" t="s">
        <v>20</v>
      </c>
      <c r="H33" s="22" t="s">
        <v>11</v>
      </c>
      <c r="I33" s="22" t="s">
        <v>19</v>
      </c>
      <c r="J33" s="22" t="s">
        <v>12</v>
      </c>
      <c r="K33" s="22" t="s">
        <v>11</v>
      </c>
      <c r="L33" s="22" t="s">
        <v>12</v>
      </c>
      <c r="M33" s="22" t="s">
        <v>41</v>
      </c>
      <c r="N33" s="22" t="s">
        <v>11</v>
      </c>
      <c r="O33" s="22" t="s">
        <v>19</v>
      </c>
      <c r="P33" s="22" t="s">
        <v>18</v>
      </c>
      <c r="Q33" s="22" t="s">
        <v>20</v>
      </c>
      <c r="R33" s="99"/>
      <c r="S33" s="102"/>
      <c r="T33" s="25">
        <f>3869.5+7526.2</f>
        <v>11395.7</v>
      </c>
      <c r="U33" s="25"/>
      <c r="V33" s="25"/>
      <c r="W33" s="25"/>
      <c r="X33" s="25"/>
      <c r="Y33" s="25"/>
      <c r="Z33" s="26">
        <f t="shared" ref="Z33:Z34" si="8">SUM(T33:Y33)</f>
        <v>11395.7</v>
      </c>
      <c r="AA33" s="24">
        <v>2021</v>
      </c>
      <c r="AB33" s="67"/>
      <c r="AC33" s="31"/>
      <c r="AD33" s="16"/>
    </row>
    <row r="34" spans="1:32" s="17" customFormat="1" ht="27" customHeight="1" x14ac:dyDescent="0.25">
      <c r="A34" s="22" t="s">
        <v>11</v>
      </c>
      <c r="B34" s="22" t="s">
        <v>12</v>
      </c>
      <c r="C34" s="22" t="s">
        <v>13</v>
      </c>
      <c r="D34" s="22" t="s">
        <v>11</v>
      </c>
      <c r="E34" s="22" t="s">
        <v>21</v>
      </c>
      <c r="F34" s="22" t="s">
        <v>11</v>
      </c>
      <c r="G34" s="22" t="s">
        <v>20</v>
      </c>
      <c r="H34" s="22" t="s">
        <v>11</v>
      </c>
      <c r="I34" s="22" t="s">
        <v>19</v>
      </c>
      <c r="J34" s="22" t="s">
        <v>12</v>
      </c>
      <c r="K34" s="22" t="s">
        <v>11</v>
      </c>
      <c r="L34" s="22" t="s">
        <v>12</v>
      </c>
      <c r="M34" s="22" t="s">
        <v>12</v>
      </c>
      <c r="N34" s="22" t="s">
        <v>11</v>
      </c>
      <c r="O34" s="22" t="s">
        <v>19</v>
      </c>
      <c r="P34" s="22" t="s">
        <v>18</v>
      </c>
      <c r="Q34" s="22" t="s">
        <v>20</v>
      </c>
      <c r="R34" s="100"/>
      <c r="S34" s="103"/>
      <c r="T34" s="25">
        <f>34825.4+67735.5</f>
        <v>102560.9</v>
      </c>
      <c r="U34" s="25"/>
      <c r="V34" s="25"/>
      <c r="W34" s="25"/>
      <c r="X34" s="25"/>
      <c r="Y34" s="25"/>
      <c r="Z34" s="26">
        <f t="shared" si="8"/>
        <v>102560.9</v>
      </c>
      <c r="AA34" s="24">
        <v>2021</v>
      </c>
      <c r="AB34" s="67"/>
      <c r="AC34" s="31"/>
      <c r="AD34" s="16"/>
    </row>
    <row r="35" spans="1:32" s="17" customFormat="1" ht="29.25" x14ac:dyDescent="0.25">
      <c r="A35" s="14"/>
      <c r="B35" s="14"/>
      <c r="C35" s="14"/>
      <c r="D35" s="14"/>
      <c r="E35" s="14"/>
      <c r="F35" s="14"/>
      <c r="G35" s="14"/>
      <c r="H35" s="14"/>
      <c r="I35" s="15"/>
      <c r="J35" s="14"/>
      <c r="K35" s="14"/>
      <c r="L35" s="14"/>
      <c r="M35" s="14"/>
      <c r="N35" s="14"/>
      <c r="O35" s="14"/>
      <c r="P35" s="14"/>
      <c r="Q35" s="14"/>
      <c r="R35" s="13" t="s">
        <v>51</v>
      </c>
      <c r="S35" s="61" t="s">
        <v>2</v>
      </c>
      <c r="T35" s="5">
        <v>0.6</v>
      </c>
      <c r="U35" s="5"/>
      <c r="V35" s="9"/>
      <c r="W35" s="9"/>
      <c r="X35" s="9"/>
      <c r="Y35" s="9"/>
      <c r="Z35" s="3">
        <f>SUM(T35:Y35)</f>
        <v>0.6</v>
      </c>
      <c r="AA35" s="6">
        <v>2021</v>
      </c>
      <c r="AB35" s="67"/>
      <c r="AC35" s="31"/>
      <c r="AD35" s="16"/>
    </row>
    <row r="36" spans="1:32" s="17" customFormat="1" ht="30" x14ac:dyDescent="0.25">
      <c r="A36" s="14"/>
      <c r="B36" s="14"/>
      <c r="C36" s="14"/>
      <c r="D36" s="14"/>
      <c r="E36" s="14"/>
      <c r="F36" s="14"/>
      <c r="G36" s="14"/>
      <c r="H36" s="14"/>
      <c r="I36" s="15"/>
      <c r="J36" s="14"/>
      <c r="K36" s="14"/>
      <c r="L36" s="14"/>
      <c r="M36" s="14"/>
      <c r="N36" s="14"/>
      <c r="O36" s="14"/>
      <c r="P36" s="14"/>
      <c r="Q36" s="14"/>
      <c r="R36" s="13" t="s">
        <v>117</v>
      </c>
      <c r="S36" s="6" t="s">
        <v>35</v>
      </c>
      <c r="T36" s="5">
        <v>11.4</v>
      </c>
      <c r="U36" s="5"/>
      <c r="V36" s="9"/>
      <c r="W36" s="9"/>
      <c r="X36" s="9"/>
      <c r="Y36" s="9"/>
      <c r="Z36" s="3">
        <f>SUM(T36:Y36)</f>
        <v>11.4</v>
      </c>
      <c r="AA36" s="8">
        <v>2021</v>
      </c>
      <c r="AB36" s="67"/>
      <c r="AC36" s="31"/>
      <c r="AD36" s="16"/>
    </row>
    <row r="37" spans="1:32" s="2" customFormat="1" ht="30" x14ac:dyDescent="0.25">
      <c r="A37" s="22" t="s">
        <v>11</v>
      </c>
      <c r="B37" s="22" t="s">
        <v>12</v>
      </c>
      <c r="C37" s="22" t="s">
        <v>13</v>
      </c>
      <c r="D37" s="22" t="s">
        <v>11</v>
      </c>
      <c r="E37" s="22" t="s">
        <v>21</v>
      </c>
      <c r="F37" s="22" t="s">
        <v>11</v>
      </c>
      <c r="G37" s="22" t="s">
        <v>20</v>
      </c>
      <c r="H37" s="22" t="s">
        <v>11</v>
      </c>
      <c r="I37" s="22" t="s">
        <v>19</v>
      </c>
      <c r="J37" s="22" t="s">
        <v>12</v>
      </c>
      <c r="K37" s="22" t="s">
        <v>11</v>
      </c>
      <c r="L37" s="22" t="s">
        <v>12</v>
      </c>
      <c r="M37" s="22" t="s">
        <v>11</v>
      </c>
      <c r="N37" s="22" t="s">
        <v>11</v>
      </c>
      <c r="O37" s="22" t="s">
        <v>11</v>
      </c>
      <c r="P37" s="22" t="s">
        <v>22</v>
      </c>
      <c r="Q37" s="22" t="s">
        <v>19</v>
      </c>
      <c r="R37" s="23" t="s">
        <v>123</v>
      </c>
      <c r="S37" s="24" t="s">
        <v>34</v>
      </c>
      <c r="T37" s="26"/>
      <c r="U37" s="26"/>
      <c r="V37" s="26"/>
      <c r="W37" s="26">
        <v>20000</v>
      </c>
      <c r="X37" s="26"/>
      <c r="Y37" s="26"/>
      <c r="Z37" s="26">
        <f>T37+U37+V37+W37+X37+Y37</f>
        <v>20000</v>
      </c>
      <c r="AA37" s="64">
        <v>2024</v>
      </c>
      <c r="AB37" s="67"/>
      <c r="AC37" s="16"/>
      <c r="AD37" s="16"/>
      <c r="AE37" s="17"/>
      <c r="AF37" s="17"/>
    </row>
    <row r="38" spans="1:32" s="17" customFormat="1" ht="44.25" x14ac:dyDescent="0.25">
      <c r="A38" s="14"/>
      <c r="B38" s="14"/>
      <c r="C38" s="14"/>
      <c r="D38" s="14"/>
      <c r="E38" s="14"/>
      <c r="F38" s="14"/>
      <c r="G38" s="14"/>
      <c r="H38" s="14"/>
      <c r="I38" s="15"/>
      <c r="J38" s="14"/>
      <c r="K38" s="14"/>
      <c r="L38" s="14"/>
      <c r="M38" s="14"/>
      <c r="N38" s="14"/>
      <c r="O38" s="14"/>
      <c r="P38" s="14"/>
      <c r="Q38" s="14"/>
      <c r="R38" s="13" t="s">
        <v>119</v>
      </c>
      <c r="S38" s="6" t="s">
        <v>31</v>
      </c>
      <c r="T38" s="9"/>
      <c r="U38" s="9"/>
      <c r="V38" s="9"/>
      <c r="W38" s="9">
        <v>1</v>
      </c>
      <c r="X38" s="9"/>
      <c r="Y38" s="9"/>
      <c r="Z38" s="4">
        <v>1</v>
      </c>
      <c r="AA38" s="6">
        <v>2024</v>
      </c>
      <c r="AB38" s="67"/>
      <c r="AC38" s="16"/>
      <c r="AD38" s="16"/>
    </row>
    <row r="39" spans="1:32" s="17" customFormat="1" ht="29.25" x14ac:dyDescent="0.25">
      <c r="A39" s="14"/>
      <c r="B39" s="14"/>
      <c r="C39" s="14"/>
      <c r="D39" s="14"/>
      <c r="E39" s="14"/>
      <c r="F39" s="14"/>
      <c r="G39" s="14"/>
      <c r="H39" s="14"/>
      <c r="I39" s="15"/>
      <c r="J39" s="14"/>
      <c r="K39" s="14"/>
      <c r="L39" s="14"/>
      <c r="M39" s="14"/>
      <c r="N39" s="14"/>
      <c r="O39" s="14"/>
      <c r="P39" s="14"/>
      <c r="Q39" s="14"/>
      <c r="R39" s="13" t="s">
        <v>122</v>
      </c>
      <c r="S39" s="6" t="s">
        <v>2</v>
      </c>
      <c r="T39" s="5"/>
      <c r="U39" s="5"/>
      <c r="V39" s="5"/>
      <c r="W39" s="5">
        <v>0.57099999999999995</v>
      </c>
      <c r="X39" s="5"/>
      <c r="Y39" s="5"/>
      <c r="Z39" s="3">
        <f>W39</f>
        <v>0.57099999999999995</v>
      </c>
      <c r="AA39" s="6">
        <v>2024</v>
      </c>
      <c r="AB39" s="67"/>
      <c r="AC39" s="16"/>
      <c r="AD39" s="16"/>
    </row>
    <row r="40" spans="1:32" s="17" customFormat="1" ht="30" x14ac:dyDescent="0.25">
      <c r="A40" s="22" t="s">
        <v>11</v>
      </c>
      <c r="B40" s="22" t="s">
        <v>12</v>
      </c>
      <c r="C40" s="22" t="s">
        <v>13</v>
      </c>
      <c r="D40" s="22" t="s">
        <v>11</v>
      </c>
      <c r="E40" s="22" t="s">
        <v>21</v>
      </c>
      <c r="F40" s="22" t="s">
        <v>11</v>
      </c>
      <c r="G40" s="22" t="s">
        <v>20</v>
      </c>
      <c r="H40" s="22" t="s">
        <v>11</v>
      </c>
      <c r="I40" s="22" t="s">
        <v>19</v>
      </c>
      <c r="J40" s="22" t="s">
        <v>12</v>
      </c>
      <c r="K40" s="22" t="s">
        <v>11</v>
      </c>
      <c r="L40" s="22" t="s">
        <v>12</v>
      </c>
      <c r="M40" s="22" t="s">
        <v>11</v>
      </c>
      <c r="N40" s="22" t="s">
        <v>11</v>
      </c>
      <c r="O40" s="22" t="s">
        <v>11</v>
      </c>
      <c r="P40" s="22" t="s">
        <v>22</v>
      </c>
      <c r="Q40" s="22" t="s">
        <v>20</v>
      </c>
      <c r="R40" s="23" t="s">
        <v>124</v>
      </c>
      <c r="S40" s="24" t="s">
        <v>34</v>
      </c>
      <c r="T40" s="26"/>
      <c r="U40" s="26"/>
      <c r="V40" s="26"/>
      <c r="W40" s="26">
        <v>20000</v>
      </c>
      <c r="X40" s="26"/>
      <c r="Y40" s="26"/>
      <c r="Z40" s="26">
        <f>T40+U40+V40+W40+X40+Y40</f>
        <v>20000</v>
      </c>
      <c r="AA40" s="64">
        <v>2024</v>
      </c>
      <c r="AB40" s="67"/>
      <c r="AC40" s="16"/>
      <c r="AD40" s="16"/>
    </row>
    <row r="41" spans="1:32" s="17" customFormat="1" ht="44.25" x14ac:dyDescent="0.25">
      <c r="A41" s="14"/>
      <c r="B41" s="14"/>
      <c r="C41" s="14"/>
      <c r="D41" s="14"/>
      <c r="E41" s="14"/>
      <c r="F41" s="14"/>
      <c r="G41" s="14"/>
      <c r="H41" s="14"/>
      <c r="I41" s="15"/>
      <c r="J41" s="14"/>
      <c r="K41" s="14"/>
      <c r="L41" s="14"/>
      <c r="M41" s="14"/>
      <c r="N41" s="14"/>
      <c r="O41" s="14"/>
      <c r="P41" s="14"/>
      <c r="Q41" s="14"/>
      <c r="R41" s="13" t="s">
        <v>119</v>
      </c>
      <c r="S41" s="6" t="s">
        <v>31</v>
      </c>
      <c r="T41" s="9"/>
      <c r="U41" s="9"/>
      <c r="V41" s="9"/>
      <c r="W41" s="9">
        <v>1</v>
      </c>
      <c r="X41" s="9"/>
      <c r="Y41" s="9"/>
      <c r="Z41" s="4">
        <v>1</v>
      </c>
      <c r="AA41" s="6">
        <v>2024</v>
      </c>
      <c r="AB41" s="67"/>
      <c r="AC41" s="16"/>
      <c r="AD41" s="16"/>
    </row>
    <row r="42" spans="1:32" s="17" customFormat="1" ht="29.25" x14ac:dyDescent="0.25">
      <c r="A42" s="14"/>
      <c r="B42" s="14"/>
      <c r="C42" s="14"/>
      <c r="D42" s="14"/>
      <c r="E42" s="14"/>
      <c r="F42" s="14"/>
      <c r="G42" s="14"/>
      <c r="H42" s="14"/>
      <c r="I42" s="15"/>
      <c r="J42" s="14"/>
      <c r="K42" s="14"/>
      <c r="L42" s="14"/>
      <c r="M42" s="14"/>
      <c r="N42" s="14"/>
      <c r="O42" s="14"/>
      <c r="P42" s="14"/>
      <c r="Q42" s="14"/>
      <c r="R42" s="13" t="s">
        <v>122</v>
      </c>
      <c r="S42" s="6" t="s">
        <v>2</v>
      </c>
      <c r="T42" s="5"/>
      <c r="U42" s="5"/>
      <c r="V42" s="5"/>
      <c r="W42" s="5">
        <v>0.60899999999999999</v>
      </c>
      <c r="X42" s="5"/>
      <c r="Y42" s="5"/>
      <c r="Z42" s="3">
        <f>W42</f>
        <v>0.60899999999999999</v>
      </c>
      <c r="AA42" s="6">
        <v>2024</v>
      </c>
      <c r="AB42" s="67"/>
      <c r="AC42" s="16"/>
      <c r="AD42" s="16"/>
    </row>
    <row r="43" spans="1:32" s="17" customFormat="1" ht="60" x14ac:dyDescent="0.25">
      <c r="A43" s="22" t="s">
        <v>11</v>
      </c>
      <c r="B43" s="22" t="s">
        <v>12</v>
      </c>
      <c r="C43" s="22" t="s">
        <v>13</v>
      </c>
      <c r="D43" s="22" t="s">
        <v>11</v>
      </c>
      <c r="E43" s="22" t="s">
        <v>21</v>
      </c>
      <c r="F43" s="22" t="s">
        <v>11</v>
      </c>
      <c r="G43" s="22" t="s">
        <v>20</v>
      </c>
      <c r="H43" s="22" t="s">
        <v>11</v>
      </c>
      <c r="I43" s="22" t="s">
        <v>19</v>
      </c>
      <c r="J43" s="22" t="s">
        <v>12</v>
      </c>
      <c r="K43" s="22" t="s">
        <v>11</v>
      </c>
      <c r="L43" s="22" t="s">
        <v>12</v>
      </c>
      <c r="M43" s="22" t="s">
        <v>11</v>
      </c>
      <c r="N43" s="22" t="s">
        <v>11</v>
      </c>
      <c r="O43" s="22" t="s">
        <v>11</v>
      </c>
      <c r="P43" s="22" t="s">
        <v>21</v>
      </c>
      <c r="Q43" s="22" t="s">
        <v>11</v>
      </c>
      <c r="R43" s="23" t="s">
        <v>125</v>
      </c>
      <c r="S43" s="24" t="s">
        <v>34</v>
      </c>
      <c r="T43" s="26"/>
      <c r="U43" s="26"/>
      <c r="V43" s="26"/>
      <c r="W43" s="26">
        <v>15000</v>
      </c>
      <c r="X43" s="26">
        <v>136230.79999999999</v>
      </c>
      <c r="Y43" s="26">
        <v>155692.29999999999</v>
      </c>
      <c r="Z43" s="26">
        <f>T43+U43+V43+W43+X43+Y43</f>
        <v>306923.09999999998</v>
      </c>
      <c r="AA43" s="64">
        <v>2026</v>
      </c>
      <c r="AB43" s="67"/>
      <c r="AC43" s="16"/>
      <c r="AD43" s="16"/>
    </row>
    <row r="44" spans="1:32" s="17" customFormat="1" ht="44.25" x14ac:dyDescent="0.25">
      <c r="A44" s="14"/>
      <c r="B44" s="14"/>
      <c r="C44" s="14"/>
      <c r="D44" s="14"/>
      <c r="E44" s="14"/>
      <c r="F44" s="14"/>
      <c r="G44" s="14"/>
      <c r="H44" s="14"/>
      <c r="I44" s="15"/>
      <c r="J44" s="14"/>
      <c r="K44" s="14"/>
      <c r="L44" s="14"/>
      <c r="M44" s="14"/>
      <c r="N44" s="14"/>
      <c r="O44" s="14"/>
      <c r="P44" s="14"/>
      <c r="Q44" s="14"/>
      <c r="R44" s="13" t="s">
        <v>119</v>
      </c>
      <c r="S44" s="6" t="s">
        <v>31</v>
      </c>
      <c r="T44" s="9"/>
      <c r="U44" s="9"/>
      <c r="V44" s="9"/>
      <c r="W44" s="9">
        <v>1</v>
      </c>
      <c r="X44" s="9"/>
      <c r="Y44" s="9"/>
      <c r="Z44" s="4">
        <f>W44</f>
        <v>1</v>
      </c>
      <c r="AA44" s="6">
        <v>2024</v>
      </c>
      <c r="AB44" s="67"/>
      <c r="AC44" s="16"/>
      <c r="AD44" s="16"/>
    </row>
    <row r="45" spans="1:32" s="17" customFormat="1" ht="29.25" x14ac:dyDescent="0.25">
      <c r="A45" s="14"/>
      <c r="B45" s="14"/>
      <c r="C45" s="14"/>
      <c r="D45" s="14"/>
      <c r="E45" s="14"/>
      <c r="F45" s="14"/>
      <c r="G45" s="14"/>
      <c r="H45" s="14"/>
      <c r="I45" s="15"/>
      <c r="J45" s="14"/>
      <c r="K45" s="14"/>
      <c r="L45" s="14"/>
      <c r="M45" s="14"/>
      <c r="N45" s="14"/>
      <c r="O45" s="14"/>
      <c r="P45" s="14"/>
      <c r="Q45" s="14"/>
      <c r="R45" s="13" t="s">
        <v>120</v>
      </c>
      <c r="S45" s="6" t="s">
        <v>2</v>
      </c>
      <c r="T45" s="5"/>
      <c r="U45" s="5"/>
      <c r="V45" s="5"/>
      <c r="W45" s="5"/>
      <c r="X45" s="5">
        <v>0.7</v>
      </c>
      <c r="Y45" s="5">
        <v>0.8</v>
      </c>
      <c r="Z45" s="3">
        <f>X45+Y45</f>
        <v>1.5</v>
      </c>
      <c r="AA45" s="6">
        <v>2026</v>
      </c>
      <c r="AB45" s="67"/>
      <c r="AC45" s="16"/>
      <c r="AD45" s="16"/>
    </row>
    <row r="46" spans="1:32" s="17" customFormat="1" ht="28.15" customHeight="1" x14ac:dyDescent="0.25">
      <c r="A46" s="22" t="s">
        <v>11</v>
      </c>
      <c r="B46" s="22" t="s">
        <v>12</v>
      </c>
      <c r="C46" s="22" t="s">
        <v>13</v>
      </c>
      <c r="D46" s="22" t="s">
        <v>11</v>
      </c>
      <c r="E46" s="22" t="s">
        <v>21</v>
      </c>
      <c r="F46" s="22" t="s">
        <v>11</v>
      </c>
      <c r="G46" s="22" t="s">
        <v>20</v>
      </c>
      <c r="H46" s="22" t="s">
        <v>11</v>
      </c>
      <c r="I46" s="22" t="s">
        <v>19</v>
      </c>
      <c r="J46" s="22" t="s">
        <v>12</v>
      </c>
      <c r="K46" s="22" t="s">
        <v>11</v>
      </c>
      <c r="L46" s="22" t="s">
        <v>12</v>
      </c>
      <c r="M46" s="22" t="s">
        <v>11</v>
      </c>
      <c r="N46" s="22" t="s">
        <v>11</v>
      </c>
      <c r="O46" s="22" t="s">
        <v>11</v>
      </c>
      <c r="P46" s="22" t="s">
        <v>11</v>
      </c>
      <c r="Q46" s="22" t="s">
        <v>11</v>
      </c>
      <c r="R46" s="104" t="s">
        <v>138</v>
      </c>
      <c r="S46" s="101" t="s">
        <v>34</v>
      </c>
      <c r="T46" s="26">
        <f>T47+T48+T49</f>
        <v>38044.400000000001</v>
      </c>
      <c r="U46" s="26"/>
      <c r="V46" s="25"/>
      <c r="W46" s="25"/>
      <c r="X46" s="25"/>
      <c r="Y46" s="25"/>
      <c r="Z46" s="26">
        <f t="shared" ref="Z46:Z54" si="9">T46+U46+V46+W46+X46+Y46</f>
        <v>38044.400000000001</v>
      </c>
      <c r="AA46" s="24">
        <v>2021</v>
      </c>
      <c r="AB46" s="16"/>
      <c r="AC46" s="31"/>
      <c r="AD46" s="16"/>
    </row>
    <row r="47" spans="1:32" s="17" customFormat="1" ht="28.15" customHeight="1" x14ac:dyDescent="0.25">
      <c r="A47" s="22" t="s">
        <v>11</v>
      </c>
      <c r="B47" s="22" t="s">
        <v>12</v>
      </c>
      <c r="C47" s="22" t="s">
        <v>13</v>
      </c>
      <c r="D47" s="22" t="s">
        <v>11</v>
      </c>
      <c r="E47" s="22" t="s">
        <v>21</v>
      </c>
      <c r="F47" s="22" t="s">
        <v>11</v>
      </c>
      <c r="G47" s="22" t="s">
        <v>20</v>
      </c>
      <c r="H47" s="22" t="s">
        <v>11</v>
      </c>
      <c r="I47" s="22" t="s">
        <v>19</v>
      </c>
      <c r="J47" s="22" t="s">
        <v>12</v>
      </c>
      <c r="K47" s="22" t="s">
        <v>11</v>
      </c>
      <c r="L47" s="22" t="s">
        <v>12</v>
      </c>
      <c r="M47" s="22" t="s">
        <v>11</v>
      </c>
      <c r="N47" s="22" t="s">
        <v>11</v>
      </c>
      <c r="O47" s="22" t="s">
        <v>19</v>
      </c>
      <c r="P47" s="22" t="s">
        <v>18</v>
      </c>
      <c r="Q47" s="22" t="s">
        <v>19</v>
      </c>
      <c r="R47" s="105"/>
      <c r="S47" s="102"/>
      <c r="T47" s="25">
        <v>838.2</v>
      </c>
      <c r="U47" s="26"/>
      <c r="V47" s="25"/>
      <c r="W47" s="25"/>
      <c r="X47" s="25"/>
      <c r="Y47" s="25"/>
      <c r="Z47" s="26">
        <f>T47</f>
        <v>838.2</v>
      </c>
      <c r="AA47" s="24">
        <v>2021</v>
      </c>
      <c r="AB47" s="16"/>
      <c r="AC47" s="31"/>
      <c r="AD47" s="16"/>
    </row>
    <row r="48" spans="1:32" s="17" customFormat="1" ht="28.15" customHeight="1" x14ac:dyDescent="0.25">
      <c r="A48" s="22" t="s">
        <v>11</v>
      </c>
      <c r="B48" s="22" t="s">
        <v>12</v>
      </c>
      <c r="C48" s="22" t="s">
        <v>13</v>
      </c>
      <c r="D48" s="22" t="s">
        <v>11</v>
      </c>
      <c r="E48" s="22" t="s">
        <v>21</v>
      </c>
      <c r="F48" s="22" t="s">
        <v>11</v>
      </c>
      <c r="G48" s="22" t="s">
        <v>20</v>
      </c>
      <c r="H48" s="22" t="s">
        <v>11</v>
      </c>
      <c r="I48" s="22" t="s">
        <v>19</v>
      </c>
      <c r="J48" s="22" t="s">
        <v>12</v>
      </c>
      <c r="K48" s="22" t="s">
        <v>11</v>
      </c>
      <c r="L48" s="22" t="s">
        <v>12</v>
      </c>
      <c r="M48" s="22" t="s">
        <v>41</v>
      </c>
      <c r="N48" s="22" t="s">
        <v>11</v>
      </c>
      <c r="O48" s="22" t="s">
        <v>19</v>
      </c>
      <c r="P48" s="22" t="s">
        <v>18</v>
      </c>
      <c r="Q48" s="22" t="s">
        <v>19</v>
      </c>
      <c r="R48" s="105"/>
      <c r="S48" s="102"/>
      <c r="T48" s="25">
        <v>3720.6</v>
      </c>
      <c r="U48" s="26"/>
      <c r="V48" s="25"/>
      <c r="W48" s="25"/>
      <c r="X48" s="25"/>
      <c r="Y48" s="25"/>
      <c r="Z48" s="26">
        <f t="shared" si="9"/>
        <v>3720.6</v>
      </c>
      <c r="AA48" s="24">
        <v>2021</v>
      </c>
      <c r="AB48" s="16"/>
      <c r="AC48" s="31"/>
      <c r="AD48" s="16"/>
    </row>
    <row r="49" spans="1:32" s="17" customFormat="1" ht="28.15" customHeight="1" x14ac:dyDescent="0.25">
      <c r="A49" s="22" t="s">
        <v>11</v>
      </c>
      <c r="B49" s="22" t="s">
        <v>12</v>
      </c>
      <c r="C49" s="22" t="s">
        <v>13</v>
      </c>
      <c r="D49" s="22" t="s">
        <v>11</v>
      </c>
      <c r="E49" s="22" t="s">
        <v>21</v>
      </c>
      <c r="F49" s="22" t="s">
        <v>11</v>
      </c>
      <c r="G49" s="22" t="s">
        <v>20</v>
      </c>
      <c r="H49" s="22" t="s">
        <v>11</v>
      </c>
      <c r="I49" s="22" t="s">
        <v>19</v>
      </c>
      <c r="J49" s="22" t="s">
        <v>12</v>
      </c>
      <c r="K49" s="22" t="s">
        <v>11</v>
      </c>
      <c r="L49" s="22" t="s">
        <v>12</v>
      </c>
      <c r="M49" s="22" t="s">
        <v>12</v>
      </c>
      <c r="N49" s="22" t="s">
        <v>11</v>
      </c>
      <c r="O49" s="22" t="s">
        <v>19</v>
      </c>
      <c r="P49" s="22" t="s">
        <v>18</v>
      </c>
      <c r="Q49" s="22" t="s">
        <v>19</v>
      </c>
      <c r="R49" s="106"/>
      <c r="S49" s="103"/>
      <c r="T49" s="25">
        <v>33485.599999999999</v>
      </c>
      <c r="U49" s="26"/>
      <c r="V49" s="25"/>
      <c r="W49" s="25"/>
      <c r="X49" s="25"/>
      <c r="Y49" s="70"/>
      <c r="Z49" s="26">
        <f t="shared" si="9"/>
        <v>33485.599999999999</v>
      </c>
      <c r="AA49" s="24">
        <v>2021</v>
      </c>
      <c r="AB49" s="16"/>
      <c r="AC49" s="31"/>
      <c r="AD49" s="16"/>
    </row>
    <row r="50" spans="1:32" s="17" customFormat="1" ht="29.25" x14ac:dyDescent="0.25">
      <c r="A50" s="14"/>
      <c r="B50" s="14"/>
      <c r="C50" s="14"/>
      <c r="D50" s="14"/>
      <c r="E50" s="14"/>
      <c r="F50" s="14"/>
      <c r="G50" s="14"/>
      <c r="H50" s="14"/>
      <c r="I50" s="15"/>
      <c r="J50" s="14"/>
      <c r="K50" s="14"/>
      <c r="L50" s="14"/>
      <c r="M50" s="14"/>
      <c r="N50" s="14"/>
      <c r="O50" s="14"/>
      <c r="P50" s="14"/>
      <c r="Q50" s="14"/>
      <c r="R50" s="13" t="s">
        <v>134</v>
      </c>
      <c r="S50" s="6" t="s">
        <v>2</v>
      </c>
      <c r="T50" s="71">
        <v>0.32100000000000001</v>
      </c>
      <c r="U50" s="9"/>
      <c r="V50" s="9"/>
      <c r="W50" s="9"/>
      <c r="X50" s="5"/>
      <c r="Y50" s="5"/>
      <c r="Z50" s="72">
        <f>T50</f>
        <v>0.32100000000000001</v>
      </c>
      <c r="AA50" s="6">
        <v>2021</v>
      </c>
      <c r="AB50" s="16"/>
      <c r="AC50" s="31"/>
      <c r="AD50" s="16"/>
    </row>
    <row r="51" spans="1:32" s="17" customFormat="1" ht="28.15" customHeight="1" x14ac:dyDescent="0.25">
      <c r="A51" s="22" t="s">
        <v>11</v>
      </c>
      <c r="B51" s="22" t="s">
        <v>12</v>
      </c>
      <c r="C51" s="22" t="s">
        <v>13</v>
      </c>
      <c r="D51" s="22" t="s">
        <v>11</v>
      </c>
      <c r="E51" s="22" t="s">
        <v>21</v>
      </c>
      <c r="F51" s="22" t="s">
        <v>11</v>
      </c>
      <c r="G51" s="22" t="s">
        <v>20</v>
      </c>
      <c r="H51" s="22" t="s">
        <v>11</v>
      </c>
      <c r="I51" s="22" t="s">
        <v>19</v>
      </c>
      <c r="J51" s="22" t="s">
        <v>12</v>
      </c>
      <c r="K51" s="22" t="s">
        <v>11</v>
      </c>
      <c r="L51" s="22" t="s">
        <v>12</v>
      </c>
      <c r="M51" s="22" t="s">
        <v>11</v>
      </c>
      <c r="N51" s="22" t="s">
        <v>11</v>
      </c>
      <c r="O51" s="22" t="s">
        <v>11</v>
      </c>
      <c r="P51" s="22" t="s">
        <v>11</v>
      </c>
      <c r="Q51" s="22" t="s">
        <v>11</v>
      </c>
      <c r="R51" s="104" t="s">
        <v>142</v>
      </c>
      <c r="S51" s="101" t="s">
        <v>34</v>
      </c>
      <c r="T51" s="26">
        <f>T52+T53+T54</f>
        <v>7368.7</v>
      </c>
      <c r="U51" s="26"/>
      <c r="V51" s="25"/>
      <c r="W51" s="25"/>
      <c r="X51" s="25"/>
      <c r="Y51" s="25"/>
      <c r="Z51" s="26">
        <f t="shared" si="9"/>
        <v>7368.7</v>
      </c>
      <c r="AA51" s="24">
        <v>2021</v>
      </c>
      <c r="AB51" s="16"/>
      <c r="AC51" s="31"/>
      <c r="AD51" s="16"/>
    </row>
    <row r="52" spans="1:32" s="17" customFormat="1" ht="28.15" customHeight="1" x14ac:dyDescent="0.25">
      <c r="A52" s="22" t="s">
        <v>11</v>
      </c>
      <c r="B52" s="22" t="s">
        <v>12</v>
      </c>
      <c r="C52" s="22" t="s">
        <v>13</v>
      </c>
      <c r="D52" s="22" t="s">
        <v>11</v>
      </c>
      <c r="E52" s="22" t="s">
        <v>21</v>
      </c>
      <c r="F52" s="22" t="s">
        <v>11</v>
      </c>
      <c r="G52" s="22" t="s">
        <v>20</v>
      </c>
      <c r="H52" s="22" t="s">
        <v>11</v>
      </c>
      <c r="I52" s="22" t="s">
        <v>19</v>
      </c>
      <c r="J52" s="22" t="s">
        <v>12</v>
      </c>
      <c r="K52" s="22" t="s">
        <v>11</v>
      </c>
      <c r="L52" s="22" t="s">
        <v>12</v>
      </c>
      <c r="M52" s="22" t="s">
        <v>11</v>
      </c>
      <c r="N52" s="22" t="s">
        <v>11</v>
      </c>
      <c r="O52" s="22" t="s">
        <v>19</v>
      </c>
      <c r="P52" s="22" t="s">
        <v>18</v>
      </c>
      <c r="Q52" s="22" t="s">
        <v>152</v>
      </c>
      <c r="R52" s="105"/>
      <c r="S52" s="102"/>
      <c r="T52" s="25">
        <v>493.1</v>
      </c>
      <c r="U52" s="26"/>
      <c r="V52" s="25"/>
      <c r="W52" s="25"/>
      <c r="X52" s="25"/>
      <c r="Y52" s="25"/>
      <c r="Z52" s="26">
        <f>T52</f>
        <v>493.1</v>
      </c>
      <c r="AA52" s="24">
        <v>2021</v>
      </c>
      <c r="AB52" s="16"/>
      <c r="AC52" s="31"/>
      <c r="AD52" s="16"/>
    </row>
    <row r="53" spans="1:32" s="17" customFormat="1" ht="28.15" customHeight="1" x14ac:dyDescent="0.25">
      <c r="A53" s="22" t="s">
        <v>11</v>
      </c>
      <c r="B53" s="22" t="s">
        <v>12</v>
      </c>
      <c r="C53" s="22" t="s">
        <v>13</v>
      </c>
      <c r="D53" s="22" t="s">
        <v>11</v>
      </c>
      <c r="E53" s="22" t="s">
        <v>21</v>
      </c>
      <c r="F53" s="22" t="s">
        <v>11</v>
      </c>
      <c r="G53" s="22" t="s">
        <v>20</v>
      </c>
      <c r="H53" s="22" t="s">
        <v>11</v>
      </c>
      <c r="I53" s="22" t="s">
        <v>19</v>
      </c>
      <c r="J53" s="22" t="s">
        <v>12</v>
      </c>
      <c r="K53" s="22" t="s">
        <v>11</v>
      </c>
      <c r="L53" s="22" t="s">
        <v>12</v>
      </c>
      <c r="M53" s="22" t="s">
        <v>41</v>
      </c>
      <c r="N53" s="22" t="s">
        <v>11</v>
      </c>
      <c r="O53" s="22" t="s">
        <v>19</v>
      </c>
      <c r="P53" s="22" t="s">
        <v>18</v>
      </c>
      <c r="Q53" s="22" t="s">
        <v>152</v>
      </c>
      <c r="R53" s="105"/>
      <c r="S53" s="102"/>
      <c r="T53" s="25">
        <v>687.6</v>
      </c>
      <c r="U53" s="26"/>
      <c r="V53" s="25"/>
      <c r="W53" s="25"/>
      <c r="X53" s="25"/>
      <c r="Y53" s="25"/>
      <c r="Z53" s="26">
        <f t="shared" si="9"/>
        <v>687.6</v>
      </c>
      <c r="AA53" s="24">
        <v>2021</v>
      </c>
      <c r="AB53" s="16"/>
      <c r="AC53" s="31"/>
      <c r="AD53" s="16"/>
    </row>
    <row r="54" spans="1:32" s="17" customFormat="1" ht="28.15" customHeight="1" x14ac:dyDescent="0.25">
      <c r="A54" s="22" t="s">
        <v>11</v>
      </c>
      <c r="B54" s="22" t="s">
        <v>12</v>
      </c>
      <c r="C54" s="22" t="s">
        <v>13</v>
      </c>
      <c r="D54" s="22" t="s">
        <v>11</v>
      </c>
      <c r="E54" s="22" t="s">
        <v>21</v>
      </c>
      <c r="F54" s="22" t="s">
        <v>11</v>
      </c>
      <c r="G54" s="22" t="s">
        <v>20</v>
      </c>
      <c r="H54" s="22" t="s">
        <v>11</v>
      </c>
      <c r="I54" s="22" t="s">
        <v>19</v>
      </c>
      <c r="J54" s="22" t="s">
        <v>12</v>
      </c>
      <c r="K54" s="22" t="s">
        <v>11</v>
      </c>
      <c r="L54" s="22" t="s">
        <v>12</v>
      </c>
      <c r="M54" s="22" t="s">
        <v>12</v>
      </c>
      <c r="N54" s="22" t="s">
        <v>11</v>
      </c>
      <c r="O54" s="22" t="s">
        <v>19</v>
      </c>
      <c r="P54" s="22" t="s">
        <v>18</v>
      </c>
      <c r="Q54" s="22" t="s">
        <v>152</v>
      </c>
      <c r="R54" s="106"/>
      <c r="S54" s="103"/>
      <c r="T54" s="25">
        <v>6188</v>
      </c>
      <c r="U54" s="26"/>
      <c r="V54" s="25"/>
      <c r="W54" s="25"/>
      <c r="X54" s="25"/>
      <c r="Y54" s="70"/>
      <c r="Z54" s="26">
        <f t="shared" si="9"/>
        <v>6188</v>
      </c>
      <c r="AA54" s="24">
        <v>2021</v>
      </c>
      <c r="AB54" s="16"/>
      <c r="AC54" s="31"/>
      <c r="AD54" s="16"/>
    </row>
    <row r="55" spans="1:32" s="17" customFormat="1" ht="29.25" x14ac:dyDescent="0.25">
      <c r="A55" s="14"/>
      <c r="B55" s="14"/>
      <c r="C55" s="14"/>
      <c r="D55" s="14"/>
      <c r="E55" s="14"/>
      <c r="F55" s="14"/>
      <c r="G55" s="14"/>
      <c r="H55" s="14"/>
      <c r="I55" s="15"/>
      <c r="J55" s="14"/>
      <c r="K55" s="14"/>
      <c r="L55" s="14"/>
      <c r="M55" s="14"/>
      <c r="N55" s="14"/>
      <c r="O55" s="14"/>
      <c r="P55" s="14"/>
      <c r="Q55" s="14"/>
      <c r="R55" s="13" t="s">
        <v>129</v>
      </c>
      <c r="S55" s="6" t="s">
        <v>2</v>
      </c>
      <c r="T55" s="5">
        <v>2.5</v>
      </c>
      <c r="U55" s="9"/>
      <c r="V55" s="9"/>
      <c r="W55" s="9"/>
      <c r="X55" s="5"/>
      <c r="Y55" s="5"/>
      <c r="Z55" s="3">
        <f>T55</f>
        <v>2.5</v>
      </c>
      <c r="AA55" s="6">
        <v>2021</v>
      </c>
      <c r="AB55" s="16"/>
      <c r="AC55" s="31"/>
      <c r="AD55" s="16"/>
    </row>
    <row r="56" spans="1:32" s="17" customFormat="1" ht="38.450000000000003" customHeight="1" x14ac:dyDescent="0.25">
      <c r="A56" s="22" t="s">
        <v>11</v>
      </c>
      <c r="B56" s="22" t="s">
        <v>12</v>
      </c>
      <c r="C56" s="22" t="s">
        <v>13</v>
      </c>
      <c r="D56" s="22" t="s">
        <v>11</v>
      </c>
      <c r="E56" s="22" t="s">
        <v>21</v>
      </c>
      <c r="F56" s="22" t="s">
        <v>12</v>
      </c>
      <c r="G56" s="22" t="s">
        <v>13</v>
      </c>
      <c r="H56" s="22" t="s">
        <v>11</v>
      </c>
      <c r="I56" s="22" t="s">
        <v>19</v>
      </c>
      <c r="J56" s="22" t="s">
        <v>12</v>
      </c>
      <c r="K56" s="22" t="s">
        <v>11</v>
      </c>
      <c r="L56" s="22" t="s">
        <v>12</v>
      </c>
      <c r="M56" s="22" t="s">
        <v>11</v>
      </c>
      <c r="N56" s="22" t="s">
        <v>22</v>
      </c>
      <c r="O56" s="22" t="s">
        <v>19</v>
      </c>
      <c r="P56" s="22" t="s">
        <v>21</v>
      </c>
      <c r="Q56" s="22" t="s">
        <v>11</v>
      </c>
      <c r="R56" s="51" t="s">
        <v>136</v>
      </c>
      <c r="S56" s="24" t="s">
        <v>34</v>
      </c>
      <c r="T56" s="26">
        <v>350</v>
      </c>
      <c r="U56" s="56"/>
      <c r="V56" s="56"/>
      <c r="W56" s="56"/>
      <c r="X56" s="56"/>
      <c r="Y56" s="26"/>
      <c r="Z56" s="26">
        <f>T56</f>
        <v>350</v>
      </c>
      <c r="AA56" s="24">
        <v>2021</v>
      </c>
      <c r="AB56" s="73"/>
      <c r="AC56" s="74"/>
      <c r="AD56" s="75"/>
      <c r="AE56" s="76"/>
    </row>
    <row r="57" spans="1:32" s="17" customFormat="1" ht="30" x14ac:dyDescent="0.25">
      <c r="A57" s="14"/>
      <c r="B57" s="14"/>
      <c r="C57" s="14"/>
      <c r="D57" s="14"/>
      <c r="E57" s="14"/>
      <c r="F57" s="14"/>
      <c r="G57" s="14"/>
      <c r="H57" s="14"/>
      <c r="I57" s="15"/>
      <c r="J57" s="14"/>
      <c r="K57" s="14"/>
      <c r="L57" s="14"/>
      <c r="M57" s="14"/>
      <c r="N57" s="14"/>
      <c r="O57" s="14"/>
      <c r="P57" s="14"/>
      <c r="Q57" s="14"/>
      <c r="R57" s="7" t="s">
        <v>137</v>
      </c>
      <c r="S57" s="6" t="s">
        <v>1</v>
      </c>
      <c r="T57" s="5">
        <v>100</v>
      </c>
      <c r="U57" s="9"/>
      <c r="V57" s="5"/>
      <c r="W57" s="5"/>
      <c r="X57" s="5"/>
      <c r="Y57" s="5"/>
      <c r="Z57" s="3">
        <f>T57</f>
        <v>100</v>
      </c>
      <c r="AA57" s="8">
        <v>2021</v>
      </c>
      <c r="AB57" s="73"/>
      <c r="AC57" s="74"/>
      <c r="AD57" s="75"/>
      <c r="AE57" s="76"/>
    </row>
    <row r="58" spans="1:32" s="17" customFormat="1" ht="26.45" customHeight="1" x14ac:dyDescent="0.25">
      <c r="A58" s="22" t="s">
        <v>11</v>
      </c>
      <c r="B58" s="22" t="s">
        <v>12</v>
      </c>
      <c r="C58" s="22" t="s">
        <v>13</v>
      </c>
      <c r="D58" s="22" t="s">
        <v>11</v>
      </c>
      <c r="E58" s="22" t="s">
        <v>21</v>
      </c>
      <c r="F58" s="22" t="s">
        <v>12</v>
      </c>
      <c r="G58" s="22" t="s">
        <v>13</v>
      </c>
      <c r="H58" s="22" t="s">
        <v>11</v>
      </c>
      <c r="I58" s="22" t="s">
        <v>19</v>
      </c>
      <c r="J58" s="22" t="s">
        <v>12</v>
      </c>
      <c r="K58" s="22" t="s">
        <v>11</v>
      </c>
      <c r="L58" s="22" t="s">
        <v>12</v>
      </c>
      <c r="M58" s="22" t="s">
        <v>12</v>
      </c>
      <c r="N58" s="22" t="s">
        <v>11</v>
      </c>
      <c r="O58" s="22" t="s">
        <v>19</v>
      </c>
      <c r="P58" s="22" t="s">
        <v>18</v>
      </c>
      <c r="Q58" s="22" t="s">
        <v>11</v>
      </c>
      <c r="R58" s="98" t="s">
        <v>150</v>
      </c>
      <c r="S58" s="101" t="s">
        <v>34</v>
      </c>
      <c r="T58" s="26"/>
      <c r="U58" s="26">
        <f>U59+U60</f>
        <v>560257.80000000005</v>
      </c>
      <c r="V58" s="26">
        <f>V59+V60</f>
        <v>611111.19999999995</v>
      </c>
      <c r="W58" s="56"/>
      <c r="X58" s="56"/>
      <c r="Y58" s="26"/>
      <c r="Z58" s="26">
        <f>Z59+Z60</f>
        <v>1171369</v>
      </c>
      <c r="AA58" s="24">
        <v>2023</v>
      </c>
      <c r="AB58" s="73"/>
      <c r="AC58" s="74"/>
      <c r="AD58" s="75"/>
      <c r="AE58" s="76"/>
    </row>
    <row r="59" spans="1:32" s="17" customFormat="1" ht="26.45" customHeight="1" x14ac:dyDescent="0.25">
      <c r="A59" s="22" t="s">
        <v>11</v>
      </c>
      <c r="B59" s="22" t="s">
        <v>12</v>
      </c>
      <c r="C59" s="22" t="s">
        <v>13</v>
      </c>
      <c r="D59" s="22" t="s">
        <v>11</v>
      </c>
      <c r="E59" s="22" t="s">
        <v>21</v>
      </c>
      <c r="F59" s="22" t="s">
        <v>12</v>
      </c>
      <c r="G59" s="22" t="s">
        <v>13</v>
      </c>
      <c r="H59" s="22" t="s">
        <v>11</v>
      </c>
      <c r="I59" s="22" t="s">
        <v>19</v>
      </c>
      <c r="J59" s="22" t="s">
        <v>12</v>
      </c>
      <c r="K59" s="22" t="s">
        <v>11</v>
      </c>
      <c r="L59" s="22" t="s">
        <v>12</v>
      </c>
      <c r="M59" s="22" t="s">
        <v>41</v>
      </c>
      <c r="N59" s="22" t="s">
        <v>11</v>
      </c>
      <c r="O59" s="22" t="s">
        <v>19</v>
      </c>
      <c r="P59" s="22" t="s">
        <v>18</v>
      </c>
      <c r="Q59" s="22" t="s">
        <v>11</v>
      </c>
      <c r="R59" s="99"/>
      <c r="S59" s="102"/>
      <c r="T59" s="26"/>
      <c r="U59" s="25">
        <v>56025.8</v>
      </c>
      <c r="V59" s="25">
        <v>61111.199999999997</v>
      </c>
      <c r="W59" s="25"/>
      <c r="X59" s="25"/>
      <c r="Y59" s="26"/>
      <c r="Z59" s="26">
        <f>U59+V59</f>
        <v>117137</v>
      </c>
      <c r="AA59" s="24">
        <v>2023</v>
      </c>
      <c r="AB59" s="73"/>
      <c r="AC59" s="74"/>
      <c r="AD59" s="75"/>
      <c r="AE59" s="76"/>
    </row>
    <row r="60" spans="1:32" s="17" customFormat="1" ht="27" customHeight="1" x14ac:dyDescent="0.25">
      <c r="A60" s="22" t="s">
        <v>11</v>
      </c>
      <c r="B60" s="22" t="s">
        <v>12</v>
      </c>
      <c r="C60" s="22" t="s">
        <v>13</v>
      </c>
      <c r="D60" s="22" t="s">
        <v>11</v>
      </c>
      <c r="E60" s="22" t="s">
        <v>21</v>
      </c>
      <c r="F60" s="22" t="s">
        <v>12</v>
      </c>
      <c r="G60" s="22" t="s">
        <v>13</v>
      </c>
      <c r="H60" s="22" t="s">
        <v>11</v>
      </c>
      <c r="I60" s="22" t="s">
        <v>19</v>
      </c>
      <c r="J60" s="22" t="s">
        <v>12</v>
      </c>
      <c r="K60" s="22" t="s">
        <v>11</v>
      </c>
      <c r="L60" s="22" t="s">
        <v>12</v>
      </c>
      <c r="M60" s="22" t="s">
        <v>12</v>
      </c>
      <c r="N60" s="22" t="s">
        <v>11</v>
      </c>
      <c r="O60" s="22" t="s">
        <v>19</v>
      </c>
      <c r="P60" s="22" t="s">
        <v>18</v>
      </c>
      <c r="Q60" s="22" t="s">
        <v>11</v>
      </c>
      <c r="R60" s="100"/>
      <c r="S60" s="103"/>
      <c r="T60" s="26"/>
      <c r="U60" s="25">
        <v>504232</v>
      </c>
      <c r="V60" s="56">
        <v>550000</v>
      </c>
      <c r="W60" s="56"/>
      <c r="X60" s="56"/>
      <c r="Y60" s="26"/>
      <c r="Z60" s="26">
        <f>U60+V60</f>
        <v>1054232</v>
      </c>
      <c r="AA60" s="24">
        <v>2023</v>
      </c>
      <c r="AB60" s="73"/>
      <c r="AC60" s="74"/>
      <c r="AD60" s="75"/>
      <c r="AE60" s="76"/>
    </row>
    <row r="61" spans="1:32" s="21" customFormat="1" ht="58.15" customHeight="1" x14ac:dyDescent="0.25">
      <c r="A61" s="45"/>
      <c r="B61" s="45"/>
      <c r="C61" s="45"/>
      <c r="D61" s="45" t="s">
        <v>11</v>
      </c>
      <c r="E61" s="45" t="s">
        <v>21</v>
      </c>
      <c r="F61" s="45" t="s">
        <v>11</v>
      </c>
      <c r="G61" s="45" t="s">
        <v>20</v>
      </c>
      <c r="H61" s="45" t="s">
        <v>11</v>
      </c>
      <c r="I61" s="45" t="s">
        <v>19</v>
      </c>
      <c r="J61" s="45" t="s">
        <v>12</v>
      </c>
      <c r="K61" s="45" t="s">
        <v>11</v>
      </c>
      <c r="L61" s="45" t="s">
        <v>13</v>
      </c>
      <c r="M61" s="45" t="s">
        <v>11</v>
      </c>
      <c r="N61" s="45" t="s">
        <v>11</v>
      </c>
      <c r="O61" s="45" t="s">
        <v>11</v>
      </c>
      <c r="P61" s="45" t="s">
        <v>11</v>
      </c>
      <c r="Q61" s="45" t="s">
        <v>11</v>
      </c>
      <c r="R61" s="46" t="s">
        <v>25</v>
      </c>
      <c r="S61" s="47" t="s">
        <v>34</v>
      </c>
      <c r="T61" s="48">
        <f>T65+T69+T72+T80+T82+T86+T90+T94+T98+T102+T106</f>
        <v>1557172.9999999998</v>
      </c>
      <c r="U61" s="48">
        <f>U65+U69+U72+U80+U82+U86+U90+U94+U98+U102+U106+U110</f>
        <v>945493.2</v>
      </c>
      <c r="V61" s="48">
        <f t="shared" ref="V61:Y61" si="10">V65+V69+V72+V80+V82+V86+V90+V94+V98+V102+V106</f>
        <v>869416.3</v>
      </c>
      <c r="W61" s="48">
        <f t="shared" si="10"/>
        <v>19671.2</v>
      </c>
      <c r="X61" s="48">
        <f t="shared" si="10"/>
        <v>19671.2</v>
      </c>
      <c r="Y61" s="48">
        <f t="shared" si="10"/>
        <v>19671.2</v>
      </c>
      <c r="Z61" s="48">
        <f>T61+U61+V61+W61+X61+Y61</f>
        <v>3431096.1000000006</v>
      </c>
      <c r="AA61" s="47">
        <v>2026</v>
      </c>
      <c r="AB61" s="67"/>
      <c r="AC61" s="16"/>
      <c r="AD61" s="16"/>
      <c r="AE61" s="17"/>
      <c r="AF61" s="17"/>
    </row>
    <row r="62" spans="1:32" s="2" customFormat="1" ht="44.25" x14ac:dyDescent="0.25">
      <c r="A62" s="14"/>
      <c r="B62" s="14"/>
      <c r="C62" s="14"/>
      <c r="D62" s="14"/>
      <c r="E62" s="14"/>
      <c r="F62" s="14"/>
      <c r="G62" s="14"/>
      <c r="H62" s="14"/>
      <c r="I62" s="15"/>
      <c r="J62" s="14"/>
      <c r="K62" s="14"/>
      <c r="L62" s="14"/>
      <c r="M62" s="14"/>
      <c r="N62" s="14"/>
      <c r="O62" s="14"/>
      <c r="P62" s="14"/>
      <c r="Q62" s="14"/>
      <c r="R62" s="13" t="s">
        <v>68</v>
      </c>
      <c r="S62" s="6" t="s">
        <v>35</v>
      </c>
      <c r="T62" s="5">
        <f>T67</f>
        <v>3</v>
      </c>
      <c r="U62" s="5">
        <f>U67+U76</f>
        <v>0.2</v>
      </c>
      <c r="V62" s="5"/>
      <c r="W62" s="5">
        <f>W67+W76</f>
        <v>0.2</v>
      </c>
      <c r="X62" s="5"/>
      <c r="Y62" s="5">
        <f>Y67+Y76</f>
        <v>0.2</v>
      </c>
      <c r="Z62" s="3">
        <f t="shared" si="1"/>
        <v>3.6000000000000005</v>
      </c>
      <c r="AA62" s="6">
        <v>2026</v>
      </c>
      <c r="AB62" s="67"/>
      <c r="AC62" s="16"/>
      <c r="AD62" s="16"/>
      <c r="AE62" s="17"/>
      <c r="AF62" s="17"/>
    </row>
    <row r="63" spans="1:32" s="2" customFormat="1" ht="33" customHeight="1" x14ac:dyDescent="0.25">
      <c r="A63" s="14"/>
      <c r="B63" s="14"/>
      <c r="C63" s="14"/>
      <c r="D63" s="14"/>
      <c r="E63" s="14"/>
      <c r="F63" s="14"/>
      <c r="G63" s="14"/>
      <c r="H63" s="14"/>
      <c r="I63" s="15"/>
      <c r="J63" s="14"/>
      <c r="K63" s="14"/>
      <c r="L63" s="14"/>
      <c r="M63" s="14"/>
      <c r="N63" s="14"/>
      <c r="O63" s="14"/>
      <c r="P63" s="14"/>
      <c r="Q63" s="14"/>
      <c r="R63" s="13" t="s">
        <v>69</v>
      </c>
      <c r="S63" s="6" t="s">
        <v>35</v>
      </c>
      <c r="T63" s="5">
        <f>T97+T101+T105</f>
        <v>6.6999999999999993</v>
      </c>
      <c r="U63" s="5">
        <f>U68+U70+U85</f>
        <v>5</v>
      </c>
      <c r="V63" s="5">
        <f>V68+V70+V85</f>
        <v>0.3</v>
      </c>
      <c r="W63" s="5"/>
      <c r="X63" s="5">
        <f>X68+X70+X85</f>
        <v>0.3</v>
      </c>
      <c r="Y63" s="5"/>
      <c r="Z63" s="3">
        <f t="shared" ref="Z63" si="11">T63+U63+V63+W63+X63+Y63</f>
        <v>12.3</v>
      </c>
      <c r="AA63" s="6">
        <v>2025</v>
      </c>
      <c r="AB63" s="67"/>
      <c r="AC63" s="16"/>
      <c r="AD63" s="16"/>
      <c r="AE63" s="17"/>
      <c r="AF63" s="17"/>
    </row>
    <row r="64" spans="1:32" s="2" customFormat="1" ht="45" x14ac:dyDescent="0.25">
      <c r="A64" s="14"/>
      <c r="B64" s="14"/>
      <c r="C64" s="14"/>
      <c r="D64" s="14"/>
      <c r="E64" s="14"/>
      <c r="F64" s="14"/>
      <c r="G64" s="14"/>
      <c r="H64" s="14"/>
      <c r="I64" s="15"/>
      <c r="J64" s="14"/>
      <c r="K64" s="14"/>
      <c r="L64" s="14"/>
      <c r="M64" s="14"/>
      <c r="N64" s="14"/>
      <c r="O64" s="14"/>
      <c r="P64" s="14"/>
      <c r="Q64" s="14"/>
      <c r="R64" s="7" t="s">
        <v>110</v>
      </c>
      <c r="S64" s="6" t="s">
        <v>2</v>
      </c>
      <c r="T64" s="5">
        <f>T75+T89+T93</f>
        <v>67.045000000000002</v>
      </c>
      <c r="U64" s="5">
        <f t="shared" ref="U64:Y64" si="12">U75</f>
        <v>61.6</v>
      </c>
      <c r="V64" s="5">
        <f t="shared" si="12"/>
        <v>61.6</v>
      </c>
      <c r="W64" s="5">
        <f t="shared" si="12"/>
        <v>12</v>
      </c>
      <c r="X64" s="5">
        <f t="shared" si="12"/>
        <v>12</v>
      </c>
      <c r="Y64" s="5">
        <f t="shared" si="12"/>
        <v>12</v>
      </c>
      <c r="Z64" s="3">
        <f>Z75+Z89+Z93</f>
        <v>226.245</v>
      </c>
      <c r="AA64" s="6">
        <v>2026</v>
      </c>
      <c r="AB64" s="67"/>
      <c r="AC64" s="16"/>
      <c r="AD64" s="16"/>
      <c r="AE64" s="17"/>
      <c r="AF64" s="17"/>
    </row>
    <row r="65" spans="1:32" ht="33.6" customHeight="1" x14ac:dyDescent="0.25">
      <c r="A65" s="22" t="s">
        <v>11</v>
      </c>
      <c r="B65" s="22" t="s">
        <v>12</v>
      </c>
      <c r="C65" s="22" t="s">
        <v>13</v>
      </c>
      <c r="D65" s="22" t="s">
        <v>11</v>
      </c>
      <c r="E65" s="22" t="s">
        <v>21</v>
      </c>
      <c r="F65" s="22" t="s">
        <v>11</v>
      </c>
      <c r="G65" s="22" t="s">
        <v>20</v>
      </c>
      <c r="H65" s="22" t="s">
        <v>11</v>
      </c>
      <c r="I65" s="22" t="s">
        <v>19</v>
      </c>
      <c r="J65" s="22" t="s">
        <v>12</v>
      </c>
      <c r="K65" s="22" t="s">
        <v>11</v>
      </c>
      <c r="L65" s="22" t="s">
        <v>13</v>
      </c>
      <c r="M65" s="22" t="s">
        <v>20</v>
      </c>
      <c r="N65" s="22" t="s">
        <v>20</v>
      </c>
      <c r="O65" s="22" t="s">
        <v>20</v>
      </c>
      <c r="P65" s="22" t="s">
        <v>20</v>
      </c>
      <c r="Q65" s="22" t="s">
        <v>20</v>
      </c>
      <c r="R65" s="50" t="s">
        <v>70</v>
      </c>
      <c r="S65" s="24" t="s">
        <v>34</v>
      </c>
      <c r="T65" s="26">
        <v>39180</v>
      </c>
      <c r="U65" s="26">
        <v>13021.9</v>
      </c>
      <c r="V65" s="26">
        <v>3610.8</v>
      </c>
      <c r="W65" s="26">
        <v>2958.3</v>
      </c>
      <c r="X65" s="26">
        <v>2958.3</v>
      </c>
      <c r="Y65" s="26">
        <v>2958.3</v>
      </c>
      <c r="Z65" s="26">
        <f>T65+U65+V65+W65+X65+Y65</f>
        <v>64687.600000000013</v>
      </c>
      <c r="AA65" s="24">
        <v>2026</v>
      </c>
      <c r="AB65" s="66"/>
    </row>
    <row r="66" spans="1:32" ht="44.25" x14ac:dyDescent="0.25">
      <c r="A66" s="14"/>
      <c r="B66" s="14"/>
      <c r="C66" s="14"/>
      <c r="D66" s="14"/>
      <c r="E66" s="14"/>
      <c r="F66" s="14"/>
      <c r="G66" s="14"/>
      <c r="H66" s="14"/>
      <c r="I66" s="15"/>
      <c r="J66" s="14"/>
      <c r="K66" s="14"/>
      <c r="L66" s="14"/>
      <c r="M66" s="14"/>
      <c r="N66" s="14"/>
      <c r="O66" s="14"/>
      <c r="P66" s="14"/>
      <c r="Q66" s="14"/>
      <c r="R66" s="13" t="s">
        <v>146</v>
      </c>
      <c r="S66" s="6" t="s">
        <v>32</v>
      </c>
      <c r="T66" s="9"/>
      <c r="U66" s="9"/>
      <c r="V66" s="9">
        <v>1</v>
      </c>
      <c r="W66" s="9"/>
      <c r="X66" s="9">
        <v>1</v>
      </c>
      <c r="Y66" s="9"/>
      <c r="Z66" s="4">
        <f t="shared" si="1"/>
        <v>2</v>
      </c>
      <c r="AA66" s="6">
        <v>2025</v>
      </c>
      <c r="AB66" s="66"/>
    </row>
    <row r="67" spans="1:32" s="1" customFormat="1" ht="45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7" t="s">
        <v>148</v>
      </c>
      <c r="S67" s="6" t="s">
        <v>35</v>
      </c>
      <c r="T67" s="5">
        <v>3</v>
      </c>
      <c r="U67" s="5">
        <v>0.2</v>
      </c>
      <c r="V67" s="5"/>
      <c r="W67" s="5">
        <v>0.2</v>
      </c>
      <c r="X67" s="5"/>
      <c r="Y67" s="5">
        <v>0.2</v>
      </c>
      <c r="Z67" s="3">
        <f t="shared" si="1"/>
        <v>3.6000000000000005</v>
      </c>
      <c r="AA67" s="6">
        <v>2026</v>
      </c>
      <c r="AB67" s="69"/>
      <c r="AC67" s="18"/>
      <c r="AD67" s="18"/>
    </row>
    <row r="68" spans="1:32" ht="30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7" t="s">
        <v>147</v>
      </c>
      <c r="S68" s="6" t="s">
        <v>35</v>
      </c>
      <c r="T68" s="5"/>
      <c r="U68" s="5"/>
      <c r="V68" s="5">
        <v>0.3</v>
      </c>
      <c r="W68" s="5"/>
      <c r="X68" s="5">
        <v>0.3</v>
      </c>
      <c r="Y68" s="5"/>
      <c r="Z68" s="3">
        <f>T68+U68+V68+W68+X68+Y68</f>
        <v>0.6</v>
      </c>
      <c r="AA68" s="6">
        <v>2025</v>
      </c>
    </row>
    <row r="69" spans="1:32" ht="39" customHeight="1" x14ac:dyDescent="0.25">
      <c r="A69" s="22" t="s">
        <v>11</v>
      </c>
      <c r="B69" s="22" t="s">
        <v>12</v>
      </c>
      <c r="C69" s="22" t="s">
        <v>13</v>
      </c>
      <c r="D69" s="22" t="s">
        <v>11</v>
      </c>
      <c r="E69" s="22" t="s">
        <v>21</v>
      </c>
      <c r="F69" s="22" t="s">
        <v>11</v>
      </c>
      <c r="G69" s="22" t="s">
        <v>20</v>
      </c>
      <c r="H69" s="22" t="s">
        <v>11</v>
      </c>
      <c r="I69" s="22" t="s">
        <v>19</v>
      </c>
      <c r="J69" s="22" t="s">
        <v>12</v>
      </c>
      <c r="K69" s="22" t="s">
        <v>11</v>
      </c>
      <c r="L69" s="22" t="s">
        <v>13</v>
      </c>
      <c r="M69" s="22" t="s">
        <v>20</v>
      </c>
      <c r="N69" s="22" t="s">
        <v>20</v>
      </c>
      <c r="O69" s="22" t="s">
        <v>20</v>
      </c>
      <c r="P69" s="22" t="s">
        <v>20</v>
      </c>
      <c r="Q69" s="22" t="s">
        <v>20</v>
      </c>
      <c r="R69" s="23" t="s">
        <v>65</v>
      </c>
      <c r="S69" s="24" t="s">
        <v>34</v>
      </c>
      <c r="T69" s="26">
        <f>770.4+150</f>
        <v>920.4</v>
      </c>
      <c r="U69" s="26">
        <v>33685.800000000003</v>
      </c>
      <c r="V69" s="26"/>
      <c r="W69" s="26"/>
      <c r="X69" s="26"/>
      <c r="Y69" s="26"/>
      <c r="Z69" s="26">
        <f>T69+U69+V69+W69+X69+Y69</f>
        <v>34606.200000000004</v>
      </c>
      <c r="AA69" s="24">
        <v>2022</v>
      </c>
      <c r="AC69" s="49"/>
    </row>
    <row r="70" spans="1:32" ht="30" x14ac:dyDescent="0.2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7" t="s">
        <v>67</v>
      </c>
      <c r="S70" s="6" t="s">
        <v>40</v>
      </c>
      <c r="T70" s="5"/>
      <c r="U70" s="5">
        <v>5</v>
      </c>
      <c r="V70" s="5"/>
      <c r="W70" s="5"/>
      <c r="X70" s="5"/>
      <c r="Y70" s="5"/>
      <c r="Z70" s="3">
        <f>T70+U70+V70+W70+X70+Y70</f>
        <v>5</v>
      </c>
      <c r="AA70" s="6">
        <v>2022</v>
      </c>
    </row>
    <row r="71" spans="1:32" ht="45" x14ac:dyDescent="0.2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7" t="s">
        <v>126</v>
      </c>
      <c r="S71" s="6" t="s">
        <v>1</v>
      </c>
      <c r="T71" s="5">
        <v>100</v>
      </c>
      <c r="U71" s="5"/>
      <c r="V71" s="5"/>
      <c r="W71" s="5"/>
      <c r="X71" s="5"/>
      <c r="Y71" s="5"/>
      <c r="Z71" s="3">
        <f>T71+U71+V71+W71+X71+Y71</f>
        <v>100</v>
      </c>
      <c r="AA71" s="6">
        <v>2021</v>
      </c>
    </row>
    <row r="72" spans="1:32" ht="30" customHeight="1" x14ac:dyDescent="0.25">
      <c r="A72" s="22" t="s">
        <v>11</v>
      </c>
      <c r="B72" s="22" t="s">
        <v>12</v>
      </c>
      <c r="C72" s="22" t="s">
        <v>13</v>
      </c>
      <c r="D72" s="22" t="s">
        <v>11</v>
      </c>
      <c r="E72" s="22" t="s">
        <v>21</v>
      </c>
      <c r="F72" s="22" t="s">
        <v>11</v>
      </c>
      <c r="G72" s="22" t="s">
        <v>20</v>
      </c>
      <c r="H72" s="22" t="s">
        <v>11</v>
      </c>
      <c r="I72" s="22" t="s">
        <v>19</v>
      </c>
      <c r="J72" s="22" t="s">
        <v>12</v>
      </c>
      <c r="K72" s="22" t="s">
        <v>11</v>
      </c>
      <c r="L72" s="22" t="s">
        <v>11</v>
      </c>
      <c r="M72" s="22" t="s">
        <v>11</v>
      </c>
      <c r="N72" s="22" t="s">
        <v>11</v>
      </c>
      <c r="O72" s="22" t="s">
        <v>11</v>
      </c>
      <c r="P72" s="22" t="s">
        <v>11</v>
      </c>
      <c r="Q72" s="22" t="s">
        <v>11</v>
      </c>
      <c r="R72" s="104" t="s">
        <v>107</v>
      </c>
      <c r="S72" s="101" t="s">
        <v>34</v>
      </c>
      <c r="T72" s="26">
        <f>T73+T74</f>
        <v>1190862.5</v>
      </c>
      <c r="U72" s="26">
        <f>U73+U74</f>
        <v>865805.5</v>
      </c>
      <c r="V72" s="26">
        <f>V73+V74</f>
        <v>865805.5</v>
      </c>
      <c r="W72" s="26">
        <v>16712.900000000001</v>
      </c>
      <c r="X72" s="26">
        <v>16712.900000000001</v>
      </c>
      <c r="Y72" s="26">
        <v>16712.900000000001</v>
      </c>
      <c r="Z72" s="26">
        <f>T72+U72+V72+W72+X72+Y72</f>
        <v>2972612.1999999997</v>
      </c>
      <c r="AA72" s="24">
        <v>2026</v>
      </c>
    </row>
    <row r="73" spans="1:32" ht="30.6" customHeight="1" x14ac:dyDescent="0.25">
      <c r="A73" s="22" t="s">
        <v>11</v>
      </c>
      <c r="B73" s="22" t="s">
        <v>12</v>
      </c>
      <c r="C73" s="22" t="s">
        <v>13</v>
      </c>
      <c r="D73" s="22" t="s">
        <v>11</v>
      </c>
      <c r="E73" s="22" t="s">
        <v>21</v>
      </c>
      <c r="F73" s="22" t="s">
        <v>11</v>
      </c>
      <c r="G73" s="22" t="s">
        <v>20</v>
      </c>
      <c r="H73" s="22" t="s">
        <v>11</v>
      </c>
      <c r="I73" s="22" t="s">
        <v>19</v>
      </c>
      <c r="J73" s="22" t="s">
        <v>12</v>
      </c>
      <c r="K73" s="22" t="s">
        <v>46</v>
      </c>
      <c r="L73" s="22" t="s">
        <v>12</v>
      </c>
      <c r="M73" s="22" t="s">
        <v>11</v>
      </c>
      <c r="N73" s="22" t="s">
        <v>11</v>
      </c>
      <c r="O73" s="22" t="s">
        <v>20</v>
      </c>
      <c r="P73" s="22" t="s">
        <v>22</v>
      </c>
      <c r="Q73" s="22" t="s">
        <v>13</v>
      </c>
      <c r="R73" s="105"/>
      <c r="S73" s="102"/>
      <c r="T73" s="25">
        <f>25805.5+12251.5-556.4-193-100-150-310-490-150-800+4439.1</f>
        <v>39746.699999999997</v>
      </c>
      <c r="U73" s="25">
        <v>25805.5</v>
      </c>
      <c r="V73" s="25">
        <v>25805.5</v>
      </c>
      <c r="W73" s="25">
        <v>16712.900000000001</v>
      </c>
      <c r="X73" s="25">
        <v>16712.900000000001</v>
      </c>
      <c r="Y73" s="25">
        <v>16712.900000000001</v>
      </c>
      <c r="Z73" s="26">
        <f t="shared" ref="Z73:Z74" si="13">T73+U73+V73+W73+X73+Y73</f>
        <v>141496.4</v>
      </c>
      <c r="AA73" s="24">
        <v>2026</v>
      </c>
      <c r="AB73" s="69"/>
    </row>
    <row r="74" spans="1:32" s="1" customFormat="1" ht="32.450000000000003" customHeight="1" x14ac:dyDescent="0.25">
      <c r="A74" s="22" t="s">
        <v>11</v>
      </c>
      <c r="B74" s="22" t="s">
        <v>12</v>
      </c>
      <c r="C74" s="22" t="s">
        <v>13</v>
      </c>
      <c r="D74" s="22" t="s">
        <v>11</v>
      </c>
      <c r="E74" s="22" t="s">
        <v>21</v>
      </c>
      <c r="F74" s="22" t="s">
        <v>11</v>
      </c>
      <c r="G74" s="22" t="s">
        <v>20</v>
      </c>
      <c r="H74" s="22" t="s">
        <v>11</v>
      </c>
      <c r="I74" s="22" t="s">
        <v>19</v>
      </c>
      <c r="J74" s="22" t="s">
        <v>12</v>
      </c>
      <c r="K74" s="22" t="s">
        <v>46</v>
      </c>
      <c r="L74" s="22" t="s">
        <v>12</v>
      </c>
      <c r="M74" s="22" t="s">
        <v>18</v>
      </c>
      <c r="N74" s="22" t="s">
        <v>22</v>
      </c>
      <c r="O74" s="22" t="s">
        <v>20</v>
      </c>
      <c r="P74" s="22" t="s">
        <v>22</v>
      </c>
      <c r="Q74" s="22" t="s">
        <v>13</v>
      </c>
      <c r="R74" s="106"/>
      <c r="S74" s="103"/>
      <c r="T74" s="25">
        <f>672000+421560+57555.8</f>
        <v>1151115.8</v>
      </c>
      <c r="U74" s="25">
        <v>840000</v>
      </c>
      <c r="V74" s="25">
        <v>840000</v>
      </c>
      <c r="W74" s="25"/>
      <c r="X74" s="25"/>
      <c r="Y74" s="25"/>
      <c r="Z74" s="26">
        <f t="shared" si="13"/>
        <v>2831115.8</v>
      </c>
      <c r="AA74" s="24">
        <v>2026</v>
      </c>
      <c r="AB74" s="65"/>
      <c r="AC74" s="18"/>
      <c r="AD74" s="18"/>
    </row>
    <row r="75" spans="1:32" s="21" customFormat="1" ht="45" x14ac:dyDescent="0.2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7" t="s">
        <v>71</v>
      </c>
      <c r="S75" s="6" t="s">
        <v>2</v>
      </c>
      <c r="T75" s="5">
        <v>61.6</v>
      </c>
      <c r="U75" s="5">
        <v>61.6</v>
      </c>
      <c r="V75" s="5">
        <v>61.6</v>
      </c>
      <c r="W75" s="5">
        <v>12</v>
      </c>
      <c r="X75" s="5">
        <v>12</v>
      </c>
      <c r="Y75" s="5">
        <v>12</v>
      </c>
      <c r="Z75" s="5">
        <f>T75+U75+V75+W75+X75+Y75</f>
        <v>220.8</v>
      </c>
      <c r="AA75" s="6">
        <v>2026</v>
      </c>
      <c r="AB75" s="65"/>
      <c r="AC75" s="16"/>
      <c r="AD75" s="16"/>
      <c r="AE75" s="17"/>
      <c r="AF75" s="17"/>
    </row>
    <row r="76" spans="1:32" s="2" customFormat="1" ht="45" hidden="1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7" t="s">
        <v>72</v>
      </c>
      <c r="S76" s="6" t="s">
        <v>35</v>
      </c>
      <c r="T76" s="5"/>
      <c r="U76" s="5"/>
      <c r="V76" s="5"/>
      <c r="W76" s="5"/>
      <c r="X76" s="5"/>
      <c r="Y76" s="5"/>
      <c r="Z76" s="3">
        <f t="shared" si="1"/>
        <v>0</v>
      </c>
      <c r="AA76" s="6">
        <v>2026</v>
      </c>
      <c r="AB76" s="67"/>
      <c r="AC76" s="16"/>
      <c r="AD76" s="16"/>
      <c r="AE76" s="17"/>
      <c r="AF76" s="17"/>
    </row>
    <row r="77" spans="1:32" s="2" customFormat="1" ht="30" hidden="1" x14ac:dyDescent="0.2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7" t="s">
        <v>73</v>
      </c>
      <c r="S77" s="6" t="s">
        <v>32</v>
      </c>
      <c r="T77" s="9"/>
      <c r="U77" s="9"/>
      <c r="V77" s="9"/>
      <c r="W77" s="9"/>
      <c r="X77" s="9"/>
      <c r="Y77" s="9"/>
      <c r="Z77" s="4">
        <f t="shared" si="1"/>
        <v>0</v>
      </c>
      <c r="AA77" s="6">
        <v>2026</v>
      </c>
      <c r="AB77" s="67"/>
      <c r="AC77" s="16"/>
      <c r="AD77" s="16"/>
      <c r="AE77" s="17"/>
      <c r="AF77" s="17"/>
    </row>
    <row r="78" spans="1:32" ht="30" hidden="1" x14ac:dyDescent="0.2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7" t="s">
        <v>74</v>
      </c>
      <c r="S78" s="6" t="s">
        <v>3</v>
      </c>
      <c r="T78" s="5"/>
      <c r="U78" s="5"/>
      <c r="V78" s="5"/>
      <c r="W78" s="5"/>
      <c r="X78" s="5"/>
      <c r="Y78" s="5"/>
      <c r="Z78" s="3">
        <f t="shared" si="1"/>
        <v>0</v>
      </c>
      <c r="AA78" s="6">
        <v>2026</v>
      </c>
    </row>
    <row r="79" spans="1:32" ht="30" hidden="1" x14ac:dyDescent="0.2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7" t="s">
        <v>66</v>
      </c>
      <c r="S79" s="6" t="s">
        <v>40</v>
      </c>
      <c r="T79" s="5"/>
      <c r="U79" s="5"/>
      <c r="V79" s="5"/>
      <c r="W79" s="5"/>
      <c r="X79" s="5"/>
      <c r="Y79" s="5"/>
      <c r="Z79" s="3">
        <f t="shared" si="1"/>
        <v>0</v>
      </c>
      <c r="AA79" s="6">
        <v>2026</v>
      </c>
    </row>
    <row r="80" spans="1:32" ht="84.6" customHeight="1" x14ac:dyDescent="0.25">
      <c r="A80" s="22" t="s">
        <v>11</v>
      </c>
      <c r="B80" s="22" t="s">
        <v>12</v>
      </c>
      <c r="C80" s="22" t="s">
        <v>13</v>
      </c>
      <c r="D80" s="22" t="s">
        <v>11</v>
      </c>
      <c r="E80" s="22" t="s">
        <v>21</v>
      </c>
      <c r="F80" s="22" t="s">
        <v>11</v>
      </c>
      <c r="G80" s="22" t="s">
        <v>20</v>
      </c>
      <c r="H80" s="22" t="s">
        <v>11</v>
      </c>
      <c r="I80" s="22" t="s">
        <v>19</v>
      </c>
      <c r="J80" s="22" t="s">
        <v>12</v>
      </c>
      <c r="K80" s="22" t="s">
        <v>11</v>
      </c>
      <c r="L80" s="22" t="s">
        <v>13</v>
      </c>
      <c r="M80" s="22" t="s">
        <v>11</v>
      </c>
      <c r="N80" s="22" t="s">
        <v>11</v>
      </c>
      <c r="O80" s="22" t="s">
        <v>19</v>
      </c>
      <c r="P80" s="22" t="s">
        <v>18</v>
      </c>
      <c r="Q80" s="22" t="s">
        <v>12</v>
      </c>
      <c r="R80" s="23" t="s">
        <v>143</v>
      </c>
      <c r="S80" s="24" t="s">
        <v>34</v>
      </c>
      <c r="T80" s="26">
        <f>360+120.4+3210+490+2354+310+291+150+672.9+100+67.3+100</f>
        <v>8225.5999999999985</v>
      </c>
      <c r="U80" s="26"/>
      <c r="V80" s="26"/>
      <c r="W80" s="26"/>
      <c r="X80" s="26"/>
      <c r="Y80" s="26"/>
      <c r="Z80" s="26">
        <f>T80+U80+V80+W80+X80+Y80</f>
        <v>8225.5999999999985</v>
      </c>
      <c r="AA80" s="24">
        <v>2021</v>
      </c>
      <c r="AB80" s="26"/>
      <c r="AC80" s="49"/>
    </row>
    <row r="81" spans="1:30" s="1" customFormat="1" ht="34.9" customHeight="1" x14ac:dyDescent="0.2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7" t="s">
        <v>128</v>
      </c>
      <c r="S81" s="68" t="s">
        <v>1</v>
      </c>
      <c r="T81" s="5">
        <v>100</v>
      </c>
      <c r="U81" s="5"/>
      <c r="V81" s="5"/>
      <c r="W81" s="5"/>
      <c r="X81" s="5"/>
      <c r="Y81" s="5"/>
      <c r="Z81" s="3">
        <f>T81</f>
        <v>100</v>
      </c>
      <c r="AA81" s="6">
        <v>2021</v>
      </c>
      <c r="AB81" s="18"/>
      <c r="AC81" s="18"/>
      <c r="AD81" s="18"/>
    </row>
    <row r="82" spans="1:30" ht="27.6" customHeight="1" x14ac:dyDescent="0.25">
      <c r="A82" s="22" t="s">
        <v>11</v>
      </c>
      <c r="B82" s="22" t="s">
        <v>12</v>
      </c>
      <c r="C82" s="22" t="s">
        <v>13</v>
      </c>
      <c r="D82" s="22" t="s">
        <v>11</v>
      </c>
      <c r="E82" s="22" t="s">
        <v>21</v>
      </c>
      <c r="F82" s="22" t="s">
        <v>11</v>
      </c>
      <c r="G82" s="22" t="s">
        <v>20</v>
      </c>
      <c r="H82" s="22" t="s">
        <v>11</v>
      </c>
      <c r="I82" s="22" t="s">
        <v>19</v>
      </c>
      <c r="J82" s="22" t="s">
        <v>12</v>
      </c>
      <c r="K82" s="22" t="s">
        <v>11</v>
      </c>
      <c r="L82" s="22" t="s">
        <v>13</v>
      </c>
      <c r="M82" s="22" t="s">
        <v>11</v>
      </c>
      <c r="N82" s="22" t="s">
        <v>11</v>
      </c>
      <c r="O82" s="22" t="s">
        <v>11</v>
      </c>
      <c r="P82" s="22" t="s">
        <v>11</v>
      </c>
      <c r="Q82" s="22" t="s">
        <v>11</v>
      </c>
      <c r="R82" s="104" t="s">
        <v>130</v>
      </c>
      <c r="S82" s="101" t="s">
        <v>34</v>
      </c>
      <c r="T82" s="26">
        <f>T83+T84</f>
        <v>11438.400000000001</v>
      </c>
      <c r="U82" s="26"/>
      <c r="V82" s="26"/>
      <c r="W82" s="26"/>
      <c r="X82" s="26"/>
      <c r="Y82" s="26"/>
      <c r="Z82" s="26">
        <f>T82+U82+V82+W82+X82+Y82</f>
        <v>11438.400000000001</v>
      </c>
      <c r="AA82" s="24">
        <v>2021</v>
      </c>
      <c r="AB82" s="18"/>
      <c r="AC82" s="49"/>
    </row>
    <row r="83" spans="1:30" ht="29.45" customHeight="1" x14ac:dyDescent="0.25">
      <c r="A83" s="22" t="s">
        <v>11</v>
      </c>
      <c r="B83" s="22" t="s">
        <v>12</v>
      </c>
      <c r="C83" s="22" t="s">
        <v>13</v>
      </c>
      <c r="D83" s="22" t="s">
        <v>11</v>
      </c>
      <c r="E83" s="22" t="s">
        <v>21</v>
      </c>
      <c r="F83" s="22" t="s">
        <v>11</v>
      </c>
      <c r="G83" s="22" t="s">
        <v>20</v>
      </c>
      <c r="H83" s="22" t="s">
        <v>11</v>
      </c>
      <c r="I83" s="22" t="s">
        <v>19</v>
      </c>
      <c r="J83" s="22" t="s">
        <v>12</v>
      </c>
      <c r="K83" s="22" t="s">
        <v>11</v>
      </c>
      <c r="L83" s="22" t="s">
        <v>13</v>
      </c>
      <c r="M83" s="22" t="s">
        <v>41</v>
      </c>
      <c r="N83" s="22" t="s">
        <v>11</v>
      </c>
      <c r="O83" s="22" t="s">
        <v>19</v>
      </c>
      <c r="P83" s="22" t="s">
        <v>18</v>
      </c>
      <c r="Q83" s="22" t="s">
        <v>12</v>
      </c>
      <c r="R83" s="105"/>
      <c r="S83" s="102"/>
      <c r="T83" s="25">
        <v>2287.6999999999998</v>
      </c>
      <c r="U83" s="25"/>
      <c r="V83" s="25"/>
      <c r="W83" s="25"/>
      <c r="X83" s="25"/>
      <c r="Y83" s="25"/>
      <c r="Z83" s="26">
        <f t="shared" ref="Z83:Z84" si="14">T83+U83+V83+W83+X83+Y83</f>
        <v>2287.6999999999998</v>
      </c>
      <c r="AA83" s="24">
        <v>2021</v>
      </c>
      <c r="AB83" s="77"/>
    </row>
    <row r="84" spans="1:30" ht="28.9" customHeight="1" x14ac:dyDescent="0.25">
      <c r="A84" s="22" t="s">
        <v>11</v>
      </c>
      <c r="B84" s="22" t="s">
        <v>12</v>
      </c>
      <c r="C84" s="22" t="s">
        <v>13</v>
      </c>
      <c r="D84" s="22" t="s">
        <v>11</v>
      </c>
      <c r="E84" s="22" t="s">
        <v>21</v>
      </c>
      <c r="F84" s="22" t="s">
        <v>11</v>
      </c>
      <c r="G84" s="22" t="s">
        <v>20</v>
      </c>
      <c r="H84" s="22" t="s">
        <v>11</v>
      </c>
      <c r="I84" s="22" t="s">
        <v>19</v>
      </c>
      <c r="J84" s="22" t="s">
        <v>12</v>
      </c>
      <c r="K84" s="22" t="s">
        <v>11</v>
      </c>
      <c r="L84" s="22" t="s">
        <v>13</v>
      </c>
      <c r="M84" s="22" t="s">
        <v>12</v>
      </c>
      <c r="N84" s="22" t="s">
        <v>11</v>
      </c>
      <c r="O84" s="22" t="s">
        <v>19</v>
      </c>
      <c r="P84" s="22" t="s">
        <v>18</v>
      </c>
      <c r="Q84" s="22" t="s">
        <v>12</v>
      </c>
      <c r="R84" s="106"/>
      <c r="S84" s="103"/>
      <c r="T84" s="25">
        <v>9150.7000000000007</v>
      </c>
      <c r="U84" s="25"/>
      <c r="V84" s="25"/>
      <c r="W84" s="25"/>
      <c r="X84" s="25"/>
      <c r="Y84" s="25"/>
      <c r="Z84" s="26">
        <f t="shared" si="14"/>
        <v>9150.7000000000007</v>
      </c>
      <c r="AA84" s="24">
        <v>2021</v>
      </c>
      <c r="AB84" s="77"/>
    </row>
    <row r="85" spans="1:30" ht="30" x14ac:dyDescent="0.2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7" t="s">
        <v>131</v>
      </c>
      <c r="S85" s="6" t="s">
        <v>16</v>
      </c>
      <c r="T85" s="82">
        <v>14.76</v>
      </c>
      <c r="U85" s="5"/>
      <c r="V85" s="5"/>
      <c r="W85" s="5"/>
      <c r="X85" s="5"/>
      <c r="Y85" s="5"/>
      <c r="Z85" s="83">
        <f>T85+U85+V85+W85+X85+Y85</f>
        <v>14.76</v>
      </c>
      <c r="AA85" s="6">
        <v>2021</v>
      </c>
      <c r="AB85" s="69"/>
    </row>
    <row r="86" spans="1:30" ht="27.6" customHeight="1" x14ac:dyDescent="0.25">
      <c r="A86" s="22" t="s">
        <v>11</v>
      </c>
      <c r="B86" s="22" t="s">
        <v>12</v>
      </c>
      <c r="C86" s="22" t="s">
        <v>13</v>
      </c>
      <c r="D86" s="22" t="s">
        <v>11</v>
      </c>
      <c r="E86" s="22" t="s">
        <v>21</v>
      </c>
      <c r="F86" s="22" t="s">
        <v>11</v>
      </c>
      <c r="G86" s="22" t="s">
        <v>20</v>
      </c>
      <c r="H86" s="22" t="s">
        <v>11</v>
      </c>
      <c r="I86" s="22" t="s">
        <v>19</v>
      </c>
      <c r="J86" s="22" t="s">
        <v>12</v>
      </c>
      <c r="K86" s="22" t="s">
        <v>11</v>
      </c>
      <c r="L86" s="22" t="s">
        <v>13</v>
      </c>
      <c r="M86" s="22" t="s">
        <v>11</v>
      </c>
      <c r="N86" s="22" t="s">
        <v>11</v>
      </c>
      <c r="O86" s="22" t="s">
        <v>11</v>
      </c>
      <c r="P86" s="22" t="s">
        <v>11</v>
      </c>
      <c r="Q86" s="22" t="s">
        <v>11</v>
      </c>
      <c r="R86" s="104" t="s">
        <v>139</v>
      </c>
      <c r="S86" s="101" t="s">
        <v>34</v>
      </c>
      <c r="T86" s="26">
        <f>T87+T88</f>
        <v>150000</v>
      </c>
      <c r="U86" s="26"/>
      <c r="V86" s="26"/>
      <c r="W86" s="26"/>
      <c r="X86" s="26"/>
      <c r="Y86" s="26"/>
      <c r="Z86" s="26">
        <f>T86+U86+V86+W86+X86+Y86</f>
        <v>150000</v>
      </c>
      <c r="AA86" s="24">
        <v>2021</v>
      </c>
      <c r="AB86" s="18"/>
      <c r="AC86" s="49"/>
    </row>
    <row r="87" spans="1:30" ht="27.6" customHeight="1" x14ac:dyDescent="0.25">
      <c r="A87" s="22" t="s">
        <v>11</v>
      </c>
      <c r="B87" s="22" t="s">
        <v>12</v>
      </c>
      <c r="C87" s="22" t="s">
        <v>13</v>
      </c>
      <c r="D87" s="22" t="s">
        <v>11</v>
      </c>
      <c r="E87" s="22" t="s">
        <v>21</v>
      </c>
      <c r="F87" s="22" t="s">
        <v>11</v>
      </c>
      <c r="G87" s="22" t="s">
        <v>20</v>
      </c>
      <c r="H87" s="22" t="s">
        <v>11</v>
      </c>
      <c r="I87" s="22" t="s">
        <v>19</v>
      </c>
      <c r="J87" s="22" t="s">
        <v>12</v>
      </c>
      <c r="K87" s="22" t="s">
        <v>11</v>
      </c>
      <c r="L87" s="22" t="s">
        <v>13</v>
      </c>
      <c r="M87" s="22" t="s">
        <v>41</v>
      </c>
      <c r="N87" s="22" t="s">
        <v>11</v>
      </c>
      <c r="O87" s="22" t="s">
        <v>19</v>
      </c>
      <c r="P87" s="22" t="s">
        <v>18</v>
      </c>
      <c r="Q87" s="22" t="s">
        <v>12</v>
      </c>
      <c r="R87" s="105"/>
      <c r="S87" s="102"/>
      <c r="T87" s="25">
        <v>30000</v>
      </c>
      <c r="U87" s="25"/>
      <c r="V87" s="25"/>
      <c r="W87" s="25"/>
      <c r="X87" s="25"/>
      <c r="Y87" s="25"/>
      <c r="Z87" s="26">
        <f t="shared" ref="Z87:Z88" si="15">T87+U87+V87+W87+X87+Y87</f>
        <v>30000</v>
      </c>
      <c r="AA87" s="24">
        <v>2021</v>
      </c>
      <c r="AB87" s="18"/>
    </row>
    <row r="88" spans="1:30" ht="27.6" customHeight="1" x14ac:dyDescent="0.25">
      <c r="A88" s="22" t="s">
        <v>11</v>
      </c>
      <c r="B88" s="22" t="s">
        <v>12</v>
      </c>
      <c r="C88" s="22" t="s">
        <v>13</v>
      </c>
      <c r="D88" s="22" t="s">
        <v>11</v>
      </c>
      <c r="E88" s="22" t="s">
        <v>21</v>
      </c>
      <c r="F88" s="22" t="s">
        <v>11</v>
      </c>
      <c r="G88" s="22" t="s">
        <v>20</v>
      </c>
      <c r="H88" s="22" t="s">
        <v>11</v>
      </c>
      <c r="I88" s="22" t="s">
        <v>19</v>
      </c>
      <c r="J88" s="22" t="s">
        <v>12</v>
      </c>
      <c r="K88" s="22" t="s">
        <v>11</v>
      </c>
      <c r="L88" s="22" t="s">
        <v>13</v>
      </c>
      <c r="M88" s="22" t="s">
        <v>12</v>
      </c>
      <c r="N88" s="22" t="s">
        <v>11</v>
      </c>
      <c r="O88" s="22" t="s">
        <v>19</v>
      </c>
      <c r="P88" s="22" t="s">
        <v>18</v>
      </c>
      <c r="Q88" s="22" t="s">
        <v>12</v>
      </c>
      <c r="R88" s="106"/>
      <c r="S88" s="103"/>
      <c r="T88" s="25">
        <v>120000</v>
      </c>
      <c r="U88" s="25"/>
      <c r="V88" s="25"/>
      <c r="W88" s="25"/>
      <c r="X88" s="25"/>
      <c r="Y88" s="25"/>
      <c r="Z88" s="26">
        <f t="shared" si="15"/>
        <v>120000</v>
      </c>
      <c r="AA88" s="24">
        <v>2021</v>
      </c>
      <c r="AB88" s="18"/>
    </row>
    <row r="89" spans="1:30" ht="30" x14ac:dyDescent="0.2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7" t="s">
        <v>135</v>
      </c>
      <c r="S89" s="6" t="s">
        <v>2</v>
      </c>
      <c r="T89" s="71">
        <v>3.7909999999999999</v>
      </c>
      <c r="U89" s="71"/>
      <c r="V89" s="71"/>
      <c r="W89" s="71"/>
      <c r="X89" s="71"/>
      <c r="Y89" s="71"/>
      <c r="Z89" s="72">
        <f>T89+U89+V89+W89+X89+Y89</f>
        <v>3.7909999999999999</v>
      </c>
      <c r="AA89" s="6">
        <v>2021</v>
      </c>
      <c r="AB89" s="69"/>
    </row>
    <row r="90" spans="1:30" ht="27.6" customHeight="1" x14ac:dyDescent="0.25">
      <c r="A90" s="22" t="s">
        <v>11</v>
      </c>
      <c r="B90" s="22" t="s">
        <v>12</v>
      </c>
      <c r="C90" s="22" t="s">
        <v>13</v>
      </c>
      <c r="D90" s="22" t="s">
        <v>11</v>
      </c>
      <c r="E90" s="22" t="s">
        <v>21</v>
      </c>
      <c r="F90" s="22" t="s">
        <v>11</v>
      </c>
      <c r="G90" s="22" t="s">
        <v>20</v>
      </c>
      <c r="H90" s="22" t="s">
        <v>11</v>
      </c>
      <c r="I90" s="22" t="s">
        <v>19</v>
      </c>
      <c r="J90" s="22" t="s">
        <v>12</v>
      </c>
      <c r="K90" s="22" t="s">
        <v>11</v>
      </c>
      <c r="L90" s="22" t="s">
        <v>13</v>
      </c>
      <c r="M90" s="22" t="s">
        <v>11</v>
      </c>
      <c r="N90" s="22" t="s">
        <v>11</v>
      </c>
      <c r="O90" s="22" t="s">
        <v>11</v>
      </c>
      <c r="P90" s="22" t="s">
        <v>11</v>
      </c>
      <c r="Q90" s="22" t="s">
        <v>11</v>
      </c>
      <c r="R90" s="104" t="s">
        <v>140</v>
      </c>
      <c r="S90" s="101" t="s">
        <v>34</v>
      </c>
      <c r="T90" s="26">
        <f>T91+T92</f>
        <v>103858.8</v>
      </c>
      <c r="U90" s="26"/>
      <c r="V90" s="26"/>
      <c r="W90" s="26"/>
      <c r="X90" s="26"/>
      <c r="Y90" s="26"/>
      <c r="Z90" s="26">
        <f>T90+U90+V90+W90+X90+Y90</f>
        <v>103858.8</v>
      </c>
      <c r="AA90" s="24">
        <v>2021</v>
      </c>
      <c r="AB90" s="18"/>
      <c r="AC90" s="49"/>
    </row>
    <row r="91" spans="1:30" ht="27.6" customHeight="1" x14ac:dyDescent="0.25">
      <c r="A91" s="22" t="s">
        <v>11</v>
      </c>
      <c r="B91" s="22" t="s">
        <v>12</v>
      </c>
      <c r="C91" s="22" t="s">
        <v>13</v>
      </c>
      <c r="D91" s="22" t="s">
        <v>11</v>
      </c>
      <c r="E91" s="22" t="s">
        <v>21</v>
      </c>
      <c r="F91" s="22" t="s">
        <v>11</v>
      </c>
      <c r="G91" s="22" t="s">
        <v>20</v>
      </c>
      <c r="H91" s="22" t="s">
        <v>11</v>
      </c>
      <c r="I91" s="22" t="s">
        <v>19</v>
      </c>
      <c r="J91" s="22" t="s">
        <v>12</v>
      </c>
      <c r="K91" s="22" t="s">
        <v>11</v>
      </c>
      <c r="L91" s="22" t="s">
        <v>13</v>
      </c>
      <c r="M91" s="22" t="s">
        <v>41</v>
      </c>
      <c r="N91" s="22" t="s">
        <v>11</v>
      </c>
      <c r="O91" s="22" t="s">
        <v>19</v>
      </c>
      <c r="P91" s="22" t="s">
        <v>18</v>
      </c>
      <c r="Q91" s="22" t="s">
        <v>12</v>
      </c>
      <c r="R91" s="105"/>
      <c r="S91" s="102"/>
      <c r="T91" s="25">
        <v>20771.8</v>
      </c>
      <c r="U91" s="25"/>
      <c r="V91" s="25"/>
      <c r="W91" s="25"/>
      <c r="X91" s="25"/>
      <c r="Y91" s="25"/>
      <c r="Z91" s="26">
        <f t="shared" ref="Z91:Z92" si="16">T91+U91+V91+W91+X91+Y91</f>
        <v>20771.8</v>
      </c>
      <c r="AA91" s="24">
        <v>2021</v>
      </c>
      <c r="AB91" s="18"/>
    </row>
    <row r="92" spans="1:30" ht="27.6" customHeight="1" x14ac:dyDescent="0.25">
      <c r="A92" s="22" t="s">
        <v>11</v>
      </c>
      <c r="B92" s="22" t="s">
        <v>12</v>
      </c>
      <c r="C92" s="22" t="s">
        <v>13</v>
      </c>
      <c r="D92" s="22" t="s">
        <v>11</v>
      </c>
      <c r="E92" s="22" t="s">
        <v>21</v>
      </c>
      <c r="F92" s="22" t="s">
        <v>11</v>
      </c>
      <c r="G92" s="22" t="s">
        <v>20</v>
      </c>
      <c r="H92" s="22" t="s">
        <v>11</v>
      </c>
      <c r="I92" s="22" t="s">
        <v>19</v>
      </c>
      <c r="J92" s="22" t="s">
        <v>12</v>
      </c>
      <c r="K92" s="22" t="s">
        <v>11</v>
      </c>
      <c r="L92" s="22" t="s">
        <v>13</v>
      </c>
      <c r="M92" s="22" t="s">
        <v>12</v>
      </c>
      <c r="N92" s="22" t="s">
        <v>11</v>
      </c>
      <c r="O92" s="22" t="s">
        <v>19</v>
      </c>
      <c r="P92" s="22" t="s">
        <v>18</v>
      </c>
      <c r="Q92" s="22" t="s">
        <v>12</v>
      </c>
      <c r="R92" s="106"/>
      <c r="S92" s="103"/>
      <c r="T92" s="25">
        <v>83087</v>
      </c>
      <c r="U92" s="25"/>
      <c r="V92" s="25"/>
      <c r="W92" s="25"/>
      <c r="X92" s="25"/>
      <c r="Y92" s="25"/>
      <c r="Z92" s="26">
        <f t="shared" si="16"/>
        <v>83087</v>
      </c>
      <c r="AA92" s="24">
        <v>2021</v>
      </c>
      <c r="AB92" s="18"/>
    </row>
    <row r="93" spans="1:30" ht="30" x14ac:dyDescent="0.2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7" t="s">
        <v>135</v>
      </c>
      <c r="S93" s="6" t="s">
        <v>2</v>
      </c>
      <c r="T93" s="71">
        <v>1.6539999999999999</v>
      </c>
      <c r="U93" s="71"/>
      <c r="V93" s="71"/>
      <c r="W93" s="71"/>
      <c r="X93" s="71"/>
      <c r="Y93" s="71"/>
      <c r="Z93" s="72">
        <f>T93+U93+V93+W93+X93+Y93</f>
        <v>1.6539999999999999</v>
      </c>
      <c r="AA93" s="6">
        <v>2021</v>
      </c>
      <c r="AB93" s="69"/>
    </row>
    <row r="94" spans="1:30" ht="27.6" customHeight="1" x14ac:dyDescent="0.25">
      <c r="A94" s="22" t="s">
        <v>11</v>
      </c>
      <c r="B94" s="22" t="s">
        <v>12</v>
      </c>
      <c r="C94" s="22" t="s">
        <v>13</v>
      </c>
      <c r="D94" s="22" t="s">
        <v>11</v>
      </c>
      <c r="E94" s="22" t="s">
        <v>21</v>
      </c>
      <c r="F94" s="22" t="s">
        <v>11</v>
      </c>
      <c r="G94" s="22" t="s">
        <v>20</v>
      </c>
      <c r="H94" s="22" t="s">
        <v>11</v>
      </c>
      <c r="I94" s="22" t="s">
        <v>19</v>
      </c>
      <c r="J94" s="22" t="s">
        <v>12</v>
      </c>
      <c r="K94" s="22" t="s">
        <v>11</v>
      </c>
      <c r="L94" s="22" t="s">
        <v>13</v>
      </c>
      <c r="M94" s="22" t="s">
        <v>11</v>
      </c>
      <c r="N94" s="22" t="s">
        <v>11</v>
      </c>
      <c r="O94" s="22" t="s">
        <v>11</v>
      </c>
      <c r="P94" s="22" t="s">
        <v>11</v>
      </c>
      <c r="Q94" s="22" t="s">
        <v>11</v>
      </c>
      <c r="R94" s="104" t="s">
        <v>132</v>
      </c>
      <c r="S94" s="101" t="s">
        <v>34</v>
      </c>
      <c r="T94" s="26">
        <f>T95+T96</f>
        <v>13600</v>
      </c>
      <c r="U94" s="26"/>
      <c r="V94" s="26"/>
      <c r="W94" s="26"/>
      <c r="X94" s="26"/>
      <c r="Y94" s="26"/>
      <c r="Z94" s="26">
        <f>T94+U94+V94+W94+X94+Y94</f>
        <v>13600</v>
      </c>
      <c r="AA94" s="24">
        <v>2021</v>
      </c>
      <c r="AB94" s="18"/>
      <c r="AC94" s="49"/>
    </row>
    <row r="95" spans="1:30" ht="27.6" customHeight="1" x14ac:dyDescent="0.25">
      <c r="A95" s="22" t="s">
        <v>11</v>
      </c>
      <c r="B95" s="22" t="s">
        <v>12</v>
      </c>
      <c r="C95" s="22" t="s">
        <v>13</v>
      </c>
      <c r="D95" s="22" t="s">
        <v>11</v>
      </c>
      <c r="E95" s="22" t="s">
        <v>21</v>
      </c>
      <c r="F95" s="22" t="s">
        <v>11</v>
      </c>
      <c r="G95" s="22" t="s">
        <v>20</v>
      </c>
      <c r="H95" s="22" t="s">
        <v>11</v>
      </c>
      <c r="I95" s="22" t="s">
        <v>19</v>
      </c>
      <c r="J95" s="22" t="s">
        <v>12</v>
      </c>
      <c r="K95" s="22" t="s">
        <v>11</v>
      </c>
      <c r="L95" s="22" t="s">
        <v>13</v>
      </c>
      <c r="M95" s="22" t="s">
        <v>41</v>
      </c>
      <c r="N95" s="22" t="s">
        <v>11</v>
      </c>
      <c r="O95" s="22" t="s">
        <v>19</v>
      </c>
      <c r="P95" s="22" t="s">
        <v>18</v>
      </c>
      <c r="Q95" s="22" t="s">
        <v>12</v>
      </c>
      <c r="R95" s="105"/>
      <c r="S95" s="102"/>
      <c r="T95" s="25">
        <v>2720</v>
      </c>
      <c r="U95" s="25"/>
      <c r="V95" s="25"/>
      <c r="W95" s="25"/>
      <c r="X95" s="25"/>
      <c r="Y95" s="25"/>
      <c r="Z95" s="26">
        <f t="shared" ref="Z95:Z96" si="17">T95+U95+V95+W95+X95+Y95</f>
        <v>2720</v>
      </c>
      <c r="AA95" s="24">
        <v>2021</v>
      </c>
      <c r="AB95" s="18"/>
    </row>
    <row r="96" spans="1:30" ht="27.6" customHeight="1" x14ac:dyDescent="0.25">
      <c r="A96" s="22" t="s">
        <v>11</v>
      </c>
      <c r="B96" s="22" t="s">
        <v>12</v>
      </c>
      <c r="C96" s="22" t="s">
        <v>13</v>
      </c>
      <c r="D96" s="22" t="s">
        <v>11</v>
      </c>
      <c r="E96" s="22" t="s">
        <v>21</v>
      </c>
      <c r="F96" s="22" t="s">
        <v>11</v>
      </c>
      <c r="G96" s="22" t="s">
        <v>20</v>
      </c>
      <c r="H96" s="22" t="s">
        <v>11</v>
      </c>
      <c r="I96" s="22" t="s">
        <v>19</v>
      </c>
      <c r="J96" s="22" t="s">
        <v>12</v>
      </c>
      <c r="K96" s="22" t="s">
        <v>11</v>
      </c>
      <c r="L96" s="22" t="s">
        <v>13</v>
      </c>
      <c r="M96" s="22" t="s">
        <v>12</v>
      </c>
      <c r="N96" s="22" t="s">
        <v>11</v>
      </c>
      <c r="O96" s="22" t="s">
        <v>19</v>
      </c>
      <c r="P96" s="22" t="s">
        <v>18</v>
      </c>
      <c r="Q96" s="22" t="s">
        <v>12</v>
      </c>
      <c r="R96" s="106"/>
      <c r="S96" s="103"/>
      <c r="T96" s="25">
        <v>10880</v>
      </c>
      <c r="U96" s="25"/>
      <c r="V96" s="25"/>
      <c r="W96" s="25"/>
      <c r="X96" s="25"/>
      <c r="Y96" s="25"/>
      <c r="Z96" s="26">
        <f t="shared" si="17"/>
        <v>10880</v>
      </c>
      <c r="AA96" s="24">
        <v>2021</v>
      </c>
      <c r="AB96" s="18"/>
    </row>
    <row r="97" spans="1:31" ht="30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7" t="s">
        <v>67</v>
      </c>
      <c r="S97" s="6" t="s">
        <v>40</v>
      </c>
      <c r="T97" s="5">
        <v>1.9</v>
      </c>
      <c r="U97" s="5"/>
      <c r="V97" s="5"/>
      <c r="W97" s="5"/>
      <c r="X97" s="5"/>
      <c r="Y97" s="5"/>
      <c r="Z97" s="3">
        <f>T97+U97+V97+W97+X97+Y97</f>
        <v>1.9</v>
      </c>
      <c r="AA97" s="6">
        <v>2021</v>
      </c>
      <c r="AB97" s="69"/>
    </row>
    <row r="98" spans="1:31" ht="27.6" customHeight="1" x14ac:dyDescent="0.25">
      <c r="A98" s="22" t="s">
        <v>11</v>
      </c>
      <c r="B98" s="22" t="s">
        <v>12</v>
      </c>
      <c r="C98" s="22" t="s">
        <v>13</v>
      </c>
      <c r="D98" s="22" t="s">
        <v>11</v>
      </c>
      <c r="E98" s="22" t="s">
        <v>21</v>
      </c>
      <c r="F98" s="22" t="s">
        <v>11</v>
      </c>
      <c r="G98" s="22" t="s">
        <v>20</v>
      </c>
      <c r="H98" s="22" t="s">
        <v>11</v>
      </c>
      <c r="I98" s="22" t="s">
        <v>19</v>
      </c>
      <c r="J98" s="22" t="s">
        <v>12</v>
      </c>
      <c r="K98" s="22" t="s">
        <v>11</v>
      </c>
      <c r="L98" s="22" t="s">
        <v>13</v>
      </c>
      <c r="M98" s="22" t="s">
        <v>11</v>
      </c>
      <c r="N98" s="22" t="s">
        <v>11</v>
      </c>
      <c r="O98" s="22" t="s">
        <v>11</v>
      </c>
      <c r="P98" s="22" t="s">
        <v>11</v>
      </c>
      <c r="Q98" s="22" t="s">
        <v>11</v>
      </c>
      <c r="R98" s="104" t="s">
        <v>144</v>
      </c>
      <c r="S98" s="101" t="s">
        <v>34</v>
      </c>
      <c r="T98" s="26">
        <f>T99+T100</f>
        <v>4500</v>
      </c>
      <c r="U98" s="26"/>
      <c r="V98" s="26"/>
      <c r="W98" s="26"/>
      <c r="X98" s="26"/>
      <c r="Y98" s="26"/>
      <c r="Z98" s="26">
        <f>T98+U98+V98+W98+X98+Y98</f>
        <v>4500</v>
      </c>
      <c r="AA98" s="24">
        <v>2021</v>
      </c>
      <c r="AB98" s="18"/>
      <c r="AC98" s="49"/>
    </row>
    <row r="99" spans="1:31" ht="27.6" customHeight="1" x14ac:dyDescent="0.25">
      <c r="A99" s="22" t="s">
        <v>11</v>
      </c>
      <c r="B99" s="22" t="s">
        <v>12</v>
      </c>
      <c r="C99" s="22" t="s">
        <v>13</v>
      </c>
      <c r="D99" s="22" t="s">
        <v>11</v>
      </c>
      <c r="E99" s="22" t="s">
        <v>21</v>
      </c>
      <c r="F99" s="22" t="s">
        <v>11</v>
      </c>
      <c r="G99" s="22" t="s">
        <v>20</v>
      </c>
      <c r="H99" s="22" t="s">
        <v>11</v>
      </c>
      <c r="I99" s="22" t="s">
        <v>19</v>
      </c>
      <c r="J99" s="22" t="s">
        <v>12</v>
      </c>
      <c r="K99" s="22" t="s">
        <v>11</v>
      </c>
      <c r="L99" s="22" t="s">
        <v>13</v>
      </c>
      <c r="M99" s="22" t="s">
        <v>41</v>
      </c>
      <c r="N99" s="22" t="s">
        <v>11</v>
      </c>
      <c r="O99" s="22" t="s">
        <v>19</v>
      </c>
      <c r="P99" s="22" t="s">
        <v>18</v>
      </c>
      <c r="Q99" s="22" t="s">
        <v>12</v>
      </c>
      <c r="R99" s="105"/>
      <c r="S99" s="102"/>
      <c r="T99" s="25">
        <v>900</v>
      </c>
      <c r="U99" s="25"/>
      <c r="V99" s="25"/>
      <c r="W99" s="25"/>
      <c r="X99" s="25"/>
      <c r="Y99" s="25"/>
      <c r="Z99" s="26">
        <f t="shared" ref="Z99:Z100" si="18">T99+U99+V99+W99+X99+Y99</f>
        <v>900</v>
      </c>
      <c r="AA99" s="24">
        <v>2021</v>
      </c>
      <c r="AB99" s="18"/>
    </row>
    <row r="100" spans="1:31" ht="27.6" customHeight="1" x14ac:dyDescent="0.25">
      <c r="A100" s="22" t="s">
        <v>11</v>
      </c>
      <c r="B100" s="22" t="s">
        <v>12</v>
      </c>
      <c r="C100" s="22" t="s">
        <v>13</v>
      </c>
      <c r="D100" s="22" t="s">
        <v>11</v>
      </c>
      <c r="E100" s="22" t="s">
        <v>21</v>
      </c>
      <c r="F100" s="22" t="s">
        <v>11</v>
      </c>
      <c r="G100" s="22" t="s">
        <v>20</v>
      </c>
      <c r="H100" s="22" t="s">
        <v>11</v>
      </c>
      <c r="I100" s="22" t="s">
        <v>19</v>
      </c>
      <c r="J100" s="22" t="s">
        <v>12</v>
      </c>
      <c r="K100" s="22" t="s">
        <v>11</v>
      </c>
      <c r="L100" s="22" t="s">
        <v>13</v>
      </c>
      <c r="M100" s="22" t="s">
        <v>12</v>
      </c>
      <c r="N100" s="22" t="s">
        <v>11</v>
      </c>
      <c r="O100" s="22" t="s">
        <v>19</v>
      </c>
      <c r="P100" s="22" t="s">
        <v>18</v>
      </c>
      <c r="Q100" s="22" t="s">
        <v>12</v>
      </c>
      <c r="R100" s="106"/>
      <c r="S100" s="103"/>
      <c r="T100" s="25">
        <v>3600</v>
      </c>
      <c r="U100" s="25"/>
      <c r="V100" s="25"/>
      <c r="W100" s="25"/>
      <c r="X100" s="25"/>
      <c r="Y100" s="25"/>
      <c r="Z100" s="26">
        <f t="shared" si="18"/>
        <v>3600</v>
      </c>
      <c r="AA100" s="24">
        <v>2021</v>
      </c>
      <c r="AB100" s="18"/>
    </row>
    <row r="101" spans="1:31" ht="30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7" t="s">
        <v>67</v>
      </c>
      <c r="S101" s="6" t="s">
        <v>40</v>
      </c>
      <c r="T101" s="5">
        <v>0.5</v>
      </c>
      <c r="U101" s="5"/>
      <c r="V101" s="5"/>
      <c r="W101" s="5"/>
      <c r="X101" s="5"/>
      <c r="Y101" s="5"/>
      <c r="Z101" s="3">
        <f>T101+U101+V101+W101+X101+Y101</f>
        <v>0.5</v>
      </c>
      <c r="AA101" s="6">
        <v>2021</v>
      </c>
      <c r="AB101" s="69"/>
    </row>
    <row r="102" spans="1:31" ht="27.6" customHeight="1" x14ac:dyDescent="0.25">
      <c r="A102" s="22" t="s">
        <v>11</v>
      </c>
      <c r="B102" s="22" t="s">
        <v>12</v>
      </c>
      <c r="C102" s="22" t="s">
        <v>13</v>
      </c>
      <c r="D102" s="22" t="s">
        <v>11</v>
      </c>
      <c r="E102" s="22" t="s">
        <v>21</v>
      </c>
      <c r="F102" s="22" t="s">
        <v>11</v>
      </c>
      <c r="G102" s="22" t="s">
        <v>20</v>
      </c>
      <c r="H102" s="22" t="s">
        <v>11</v>
      </c>
      <c r="I102" s="22" t="s">
        <v>19</v>
      </c>
      <c r="J102" s="22" t="s">
        <v>12</v>
      </c>
      <c r="K102" s="22" t="s">
        <v>11</v>
      </c>
      <c r="L102" s="22" t="s">
        <v>13</v>
      </c>
      <c r="M102" s="22" t="s">
        <v>11</v>
      </c>
      <c r="N102" s="22" t="s">
        <v>11</v>
      </c>
      <c r="O102" s="22" t="s">
        <v>11</v>
      </c>
      <c r="P102" s="22" t="s">
        <v>11</v>
      </c>
      <c r="Q102" s="22" t="s">
        <v>11</v>
      </c>
      <c r="R102" s="104" t="s">
        <v>141</v>
      </c>
      <c r="S102" s="101" t="s">
        <v>34</v>
      </c>
      <c r="T102" s="26">
        <f>T103+T104</f>
        <v>31442.9</v>
      </c>
      <c r="U102" s="26"/>
      <c r="V102" s="26"/>
      <c r="W102" s="26"/>
      <c r="X102" s="26"/>
      <c r="Y102" s="26"/>
      <c r="Z102" s="26">
        <f>T102+U102+V102+W102+X102+Y102</f>
        <v>31442.9</v>
      </c>
      <c r="AA102" s="24">
        <v>2021</v>
      </c>
      <c r="AB102" s="18"/>
      <c r="AC102" s="49"/>
    </row>
    <row r="103" spans="1:31" ht="27.6" customHeight="1" x14ac:dyDescent="0.25">
      <c r="A103" s="22" t="s">
        <v>11</v>
      </c>
      <c r="B103" s="22" t="s">
        <v>12</v>
      </c>
      <c r="C103" s="22" t="s">
        <v>13</v>
      </c>
      <c r="D103" s="22" t="s">
        <v>11</v>
      </c>
      <c r="E103" s="22" t="s">
        <v>21</v>
      </c>
      <c r="F103" s="22" t="s">
        <v>11</v>
      </c>
      <c r="G103" s="22" t="s">
        <v>20</v>
      </c>
      <c r="H103" s="22" t="s">
        <v>11</v>
      </c>
      <c r="I103" s="22" t="s">
        <v>19</v>
      </c>
      <c r="J103" s="22" t="s">
        <v>12</v>
      </c>
      <c r="K103" s="22" t="s">
        <v>11</v>
      </c>
      <c r="L103" s="22" t="s">
        <v>13</v>
      </c>
      <c r="M103" s="22" t="s">
        <v>41</v>
      </c>
      <c r="N103" s="22" t="s">
        <v>11</v>
      </c>
      <c r="O103" s="22" t="s">
        <v>19</v>
      </c>
      <c r="P103" s="22" t="s">
        <v>18</v>
      </c>
      <c r="Q103" s="22" t="s">
        <v>12</v>
      </c>
      <c r="R103" s="105"/>
      <c r="S103" s="102"/>
      <c r="T103" s="25">
        <v>6288.6</v>
      </c>
      <c r="U103" s="25"/>
      <c r="V103" s="25"/>
      <c r="W103" s="25"/>
      <c r="X103" s="25"/>
      <c r="Y103" s="25"/>
      <c r="Z103" s="26">
        <f t="shared" ref="Z103:Z104" si="19">T103+U103+V103+W103+X103+Y103</f>
        <v>6288.6</v>
      </c>
      <c r="AA103" s="24">
        <v>2021</v>
      </c>
      <c r="AB103" s="18"/>
    </row>
    <row r="104" spans="1:31" ht="27.6" customHeight="1" x14ac:dyDescent="0.25">
      <c r="A104" s="22" t="s">
        <v>11</v>
      </c>
      <c r="B104" s="22" t="s">
        <v>12</v>
      </c>
      <c r="C104" s="22" t="s">
        <v>13</v>
      </c>
      <c r="D104" s="22" t="s">
        <v>11</v>
      </c>
      <c r="E104" s="22" t="s">
        <v>21</v>
      </c>
      <c r="F104" s="22" t="s">
        <v>11</v>
      </c>
      <c r="G104" s="22" t="s">
        <v>20</v>
      </c>
      <c r="H104" s="22" t="s">
        <v>11</v>
      </c>
      <c r="I104" s="22" t="s">
        <v>19</v>
      </c>
      <c r="J104" s="22" t="s">
        <v>12</v>
      </c>
      <c r="K104" s="22" t="s">
        <v>11</v>
      </c>
      <c r="L104" s="22" t="s">
        <v>13</v>
      </c>
      <c r="M104" s="22" t="s">
        <v>12</v>
      </c>
      <c r="N104" s="22" t="s">
        <v>11</v>
      </c>
      <c r="O104" s="22" t="s">
        <v>19</v>
      </c>
      <c r="P104" s="22" t="s">
        <v>18</v>
      </c>
      <c r="Q104" s="22" t="s">
        <v>12</v>
      </c>
      <c r="R104" s="106"/>
      <c r="S104" s="103"/>
      <c r="T104" s="25">
        <v>25154.3</v>
      </c>
      <c r="U104" s="25"/>
      <c r="V104" s="25"/>
      <c r="W104" s="25"/>
      <c r="X104" s="25"/>
      <c r="Y104" s="25"/>
      <c r="Z104" s="26">
        <f t="shared" si="19"/>
        <v>25154.3</v>
      </c>
      <c r="AA104" s="24">
        <v>2021</v>
      </c>
      <c r="AB104" s="18"/>
    </row>
    <row r="105" spans="1:31" ht="30" x14ac:dyDescent="0.2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7" t="s">
        <v>67</v>
      </c>
      <c r="S105" s="6" t="s">
        <v>40</v>
      </c>
      <c r="T105" s="5">
        <v>4.3</v>
      </c>
      <c r="U105" s="5"/>
      <c r="V105" s="5"/>
      <c r="W105" s="5"/>
      <c r="X105" s="5"/>
      <c r="Y105" s="5"/>
      <c r="Z105" s="3">
        <f>T105+U105+V105+W105+X105+Y105</f>
        <v>4.3</v>
      </c>
      <c r="AA105" s="6">
        <v>2021</v>
      </c>
      <c r="AB105" s="69"/>
    </row>
    <row r="106" spans="1:31" ht="27.6" customHeight="1" x14ac:dyDescent="0.25">
      <c r="A106" s="22" t="s">
        <v>11</v>
      </c>
      <c r="B106" s="22" t="s">
        <v>12</v>
      </c>
      <c r="C106" s="22" t="s">
        <v>13</v>
      </c>
      <c r="D106" s="22" t="s">
        <v>11</v>
      </c>
      <c r="E106" s="22" t="s">
        <v>21</v>
      </c>
      <c r="F106" s="22" t="s">
        <v>11</v>
      </c>
      <c r="G106" s="22" t="s">
        <v>20</v>
      </c>
      <c r="H106" s="22" t="s">
        <v>11</v>
      </c>
      <c r="I106" s="22" t="s">
        <v>19</v>
      </c>
      <c r="J106" s="22" t="s">
        <v>12</v>
      </c>
      <c r="K106" s="22" t="s">
        <v>11</v>
      </c>
      <c r="L106" s="22" t="s">
        <v>13</v>
      </c>
      <c r="M106" s="22" t="s">
        <v>11</v>
      </c>
      <c r="N106" s="22" t="s">
        <v>11</v>
      </c>
      <c r="O106" s="22" t="s">
        <v>11</v>
      </c>
      <c r="P106" s="22" t="s">
        <v>11</v>
      </c>
      <c r="Q106" s="22" t="s">
        <v>11</v>
      </c>
      <c r="R106" s="104" t="s">
        <v>145</v>
      </c>
      <c r="S106" s="101" t="s">
        <v>34</v>
      </c>
      <c r="T106" s="26">
        <f>T107+T108</f>
        <v>3144.4</v>
      </c>
      <c r="U106" s="26"/>
      <c r="V106" s="26"/>
      <c r="W106" s="26"/>
      <c r="X106" s="26"/>
      <c r="Y106" s="26"/>
      <c r="Z106" s="26">
        <f>T106+U106+V106+W106+X106+Y106</f>
        <v>3144.4</v>
      </c>
      <c r="AA106" s="24">
        <v>2021</v>
      </c>
      <c r="AB106" s="18"/>
      <c r="AC106" s="49"/>
    </row>
    <row r="107" spans="1:31" ht="27.6" customHeight="1" x14ac:dyDescent="0.25">
      <c r="A107" s="22" t="s">
        <v>11</v>
      </c>
      <c r="B107" s="22" t="s">
        <v>12</v>
      </c>
      <c r="C107" s="22" t="s">
        <v>13</v>
      </c>
      <c r="D107" s="22" t="s">
        <v>11</v>
      </c>
      <c r="E107" s="22" t="s">
        <v>21</v>
      </c>
      <c r="F107" s="22" t="s">
        <v>11</v>
      </c>
      <c r="G107" s="22" t="s">
        <v>20</v>
      </c>
      <c r="H107" s="22" t="s">
        <v>11</v>
      </c>
      <c r="I107" s="22" t="s">
        <v>19</v>
      </c>
      <c r="J107" s="22" t="s">
        <v>12</v>
      </c>
      <c r="K107" s="22" t="s">
        <v>11</v>
      </c>
      <c r="L107" s="22" t="s">
        <v>13</v>
      </c>
      <c r="M107" s="22" t="s">
        <v>41</v>
      </c>
      <c r="N107" s="22" t="s">
        <v>11</v>
      </c>
      <c r="O107" s="22" t="s">
        <v>19</v>
      </c>
      <c r="P107" s="22" t="s">
        <v>18</v>
      </c>
      <c r="Q107" s="22" t="s">
        <v>12</v>
      </c>
      <c r="R107" s="105"/>
      <c r="S107" s="102"/>
      <c r="T107" s="25">
        <v>628.9</v>
      </c>
      <c r="U107" s="25"/>
      <c r="V107" s="25"/>
      <c r="W107" s="25"/>
      <c r="X107" s="25"/>
      <c r="Y107" s="25"/>
      <c r="Z107" s="26">
        <f t="shared" ref="Z107:Z108" si="20">T107+U107+V107+W107+X107+Y107</f>
        <v>628.9</v>
      </c>
      <c r="AA107" s="24">
        <v>2021</v>
      </c>
      <c r="AB107" s="18"/>
    </row>
    <row r="108" spans="1:31" ht="27.6" customHeight="1" x14ac:dyDescent="0.25">
      <c r="A108" s="22" t="s">
        <v>11</v>
      </c>
      <c r="B108" s="22" t="s">
        <v>12</v>
      </c>
      <c r="C108" s="22" t="s">
        <v>13</v>
      </c>
      <c r="D108" s="22" t="s">
        <v>11</v>
      </c>
      <c r="E108" s="22" t="s">
        <v>21</v>
      </c>
      <c r="F108" s="22" t="s">
        <v>11</v>
      </c>
      <c r="G108" s="22" t="s">
        <v>20</v>
      </c>
      <c r="H108" s="22" t="s">
        <v>11</v>
      </c>
      <c r="I108" s="22" t="s">
        <v>19</v>
      </c>
      <c r="J108" s="22" t="s">
        <v>12</v>
      </c>
      <c r="K108" s="22" t="s">
        <v>11</v>
      </c>
      <c r="L108" s="22" t="s">
        <v>13</v>
      </c>
      <c r="M108" s="22" t="s">
        <v>12</v>
      </c>
      <c r="N108" s="22" t="s">
        <v>11</v>
      </c>
      <c r="O108" s="22" t="s">
        <v>19</v>
      </c>
      <c r="P108" s="22" t="s">
        <v>18</v>
      </c>
      <c r="Q108" s="22" t="s">
        <v>12</v>
      </c>
      <c r="R108" s="106"/>
      <c r="S108" s="103"/>
      <c r="T108" s="25">
        <v>2515.5</v>
      </c>
      <c r="U108" s="25"/>
      <c r="V108" s="25"/>
      <c r="W108" s="25"/>
      <c r="X108" s="25"/>
      <c r="Y108" s="25"/>
      <c r="Z108" s="26">
        <f t="shared" si="20"/>
        <v>2515.5</v>
      </c>
      <c r="AA108" s="24">
        <v>2021</v>
      </c>
      <c r="AB108" s="18"/>
    </row>
    <row r="109" spans="1:31" ht="30" x14ac:dyDescent="0.2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7" t="s">
        <v>133</v>
      </c>
      <c r="S109" s="6" t="s">
        <v>2</v>
      </c>
      <c r="T109" s="5">
        <v>2.1</v>
      </c>
      <c r="U109" s="5"/>
      <c r="V109" s="5"/>
      <c r="W109" s="5"/>
      <c r="X109" s="5"/>
      <c r="Y109" s="5"/>
      <c r="Z109" s="3">
        <f>T109+U109+V109+W109+X109+Y109</f>
        <v>2.1</v>
      </c>
      <c r="AA109" s="6">
        <v>2021</v>
      </c>
      <c r="AB109" s="69"/>
    </row>
    <row r="110" spans="1:31" s="17" customFormat="1" ht="26.45" customHeight="1" x14ac:dyDescent="0.25">
      <c r="A110" s="22" t="s">
        <v>11</v>
      </c>
      <c r="B110" s="22" t="s">
        <v>12</v>
      </c>
      <c r="C110" s="22" t="s">
        <v>13</v>
      </c>
      <c r="D110" s="22" t="s">
        <v>11</v>
      </c>
      <c r="E110" s="22" t="s">
        <v>21</v>
      </c>
      <c r="F110" s="22" t="s">
        <v>12</v>
      </c>
      <c r="G110" s="22" t="s">
        <v>13</v>
      </c>
      <c r="H110" s="22" t="s">
        <v>11</v>
      </c>
      <c r="I110" s="22" t="s">
        <v>19</v>
      </c>
      <c r="J110" s="22" t="s">
        <v>12</v>
      </c>
      <c r="K110" s="22" t="s">
        <v>11</v>
      </c>
      <c r="L110" s="22" t="s">
        <v>12</v>
      </c>
      <c r="M110" s="22" t="s">
        <v>12</v>
      </c>
      <c r="N110" s="22" t="s">
        <v>11</v>
      </c>
      <c r="O110" s="22" t="s">
        <v>19</v>
      </c>
      <c r="P110" s="22" t="s">
        <v>18</v>
      </c>
      <c r="Q110" s="22" t="s">
        <v>11</v>
      </c>
      <c r="R110" s="98" t="s">
        <v>151</v>
      </c>
      <c r="S110" s="101" t="s">
        <v>34</v>
      </c>
      <c r="T110" s="26"/>
      <c r="U110" s="26">
        <f>U111+U112</f>
        <v>32980</v>
      </c>
      <c r="V110" s="26"/>
      <c r="W110" s="56"/>
      <c r="X110" s="56"/>
      <c r="Y110" s="26"/>
      <c r="Z110" s="26">
        <f>Z111+Z112</f>
        <v>32980</v>
      </c>
      <c r="AA110" s="24">
        <v>2022</v>
      </c>
      <c r="AB110" s="73"/>
      <c r="AC110" s="74"/>
      <c r="AD110" s="75"/>
      <c r="AE110" s="76"/>
    </row>
    <row r="111" spans="1:31" s="17" customFormat="1" ht="26.45" customHeight="1" x14ac:dyDescent="0.25">
      <c r="A111" s="22" t="s">
        <v>11</v>
      </c>
      <c r="B111" s="22" t="s">
        <v>12</v>
      </c>
      <c r="C111" s="22" t="s">
        <v>13</v>
      </c>
      <c r="D111" s="22" t="s">
        <v>11</v>
      </c>
      <c r="E111" s="22" t="s">
        <v>21</v>
      </c>
      <c r="F111" s="22" t="s">
        <v>12</v>
      </c>
      <c r="G111" s="22" t="s">
        <v>13</v>
      </c>
      <c r="H111" s="22" t="s">
        <v>11</v>
      </c>
      <c r="I111" s="22" t="s">
        <v>19</v>
      </c>
      <c r="J111" s="22" t="s">
        <v>12</v>
      </c>
      <c r="K111" s="22" t="s">
        <v>11</v>
      </c>
      <c r="L111" s="22" t="s">
        <v>12</v>
      </c>
      <c r="M111" s="22" t="s">
        <v>41</v>
      </c>
      <c r="N111" s="22" t="s">
        <v>11</v>
      </c>
      <c r="O111" s="22" t="s">
        <v>19</v>
      </c>
      <c r="P111" s="22" t="s">
        <v>18</v>
      </c>
      <c r="Q111" s="22" t="s">
        <v>11</v>
      </c>
      <c r="R111" s="99"/>
      <c r="S111" s="102"/>
      <c r="T111" s="26"/>
      <c r="U111" s="25">
        <v>6596</v>
      </c>
      <c r="V111" s="25"/>
      <c r="W111" s="25"/>
      <c r="X111" s="25"/>
      <c r="Y111" s="26"/>
      <c r="Z111" s="26">
        <f>U111+V111</f>
        <v>6596</v>
      </c>
      <c r="AA111" s="24">
        <v>2022</v>
      </c>
      <c r="AB111" s="73"/>
      <c r="AC111" s="74"/>
      <c r="AD111" s="75"/>
      <c r="AE111" s="76"/>
    </row>
    <row r="112" spans="1:31" s="17" customFormat="1" ht="27" customHeight="1" x14ac:dyDescent="0.25">
      <c r="A112" s="22" t="s">
        <v>11</v>
      </c>
      <c r="B112" s="22" t="s">
        <v>12</v>
      </c>
      <c r="C112" s="22" t="s">
        <v>13</v>
      </c>
      <c r="D112" s="22" t="s">
        <v>11</v>
      </c>
      <c r="E112" s="22" t="s">
        <v>21</v>
      </c>
      <c r="F112" s="22" t="s">
        <v>12</v>
      </c>
      <c r="G112" s="22" t="s">
        <v>13</v>
      </c>
      <c r="H112" s="22" t="s">
        <v>11</v>
      </c>
      <c r="I112" s="22" t="s">
        <v>19</v>
      </c>
      <c r="J112" s="22" t="s">
        <v>12</v>
      </c>
      <c r="K112" s="22" t="s">
        <v>11</v>
      </c>
      <c r="L112" s="22" t="s">
        <v>12</v>
      </c>
      <c r="M112" s="22" t="s">
        <v>12</v>
      </c>
      <c r="N112" s="22" t="s">
        <v>11</v>
      </c>
      <c r="O112" s="22" t="s">
        <v>19</v>
      </c>
      <c r="P112" s="22" t="s">
        <v>18</v>
      </c>
      <c r="Q112" s="22" t="s">
        <v>11</v>
      </c>
      <c r="R112" s="100"/>
      <c r="S112" s="103"/>
      <c r="T112" s="26"/>
      <c r="U112" s="25">
        <v>26384</v>
      </c>
      <c r="V112" s="56"/>
      <c r="W112" s="56"/>
      <c r="X112" s="56"/>
      <c r="Y112" s="26"/>
      <c r="Z112" s="26">
        <f>U112+V112</f>
        <v>26384</v>
      </c>
      <c r="AA112" s="24">
        <v>2022</v>
      </c>
      <c r="AB112" s="73"/>
      <c r="AC112" s="74"/>
      <c r="AD112" s="75"/>
      <c r="AE112" s="76"/>
    </row>
    <row r="113" spans="1:27" ht="63" customHeight="1" x14ac:dyDescent="0.25">
      <c r="A113" s="45"/>
      <c r="B113" s="45"/>
      <c r="C113" s="45"/>
      <c r="D113" s="45" t="s">
        <v>11</v>
      </c>
      <c r="E113" s="45" t="s">
        <v>21</v>
      </c>
      <c r="F113" s="45" t="s">
        <v>11</v>
      </c>
      <c r="G113" s="45" t="s">
        <v>20</v>
      </c>
      <c r="H113" s="45" t="s">
        <v>11</v>
      </c>
      <c r="I113" s="45" t="s">
        <v>19</v>
      </c>
      <c r="J113" s="45" t="s">
        <v>12</v>
      </c>
      <c r="K113" s="45" t="s">
        <v>11</v>
      </c>
      <c r="L113" s="45" t="s">
        <v>22</v>
      </c>
      <c r="M113" s="45" t="s">
        <v>11</v>
      </c>
      <c r="N113" s="45" t="s">
        <v>11</v>
      </c>
      <c r="O113" s="45" t="s">
        <v>11</v>
      </c>
      <c r="P113" s="45" t="s">
        <v>11</v>
      </c>
      <c r="Q113" s="45" t="s">
        <v>11</v>
      </c>
      <c r="R113" s="46" t="s">
        <v>24</v>
      </c>
      <c r="S113" s="47" t="s">
        <v>34</v>
      </c>
      <c r="T113" s="48">
        <f>T116+T121+T124+T139+T141+T143</f>
        <v>516532.1</v>
      </c>
      <c r="U113" s="48">
        <f t="shared" ref="U113:Y113" si="21">U116+U121+U124+U139+U141</f>
        <v>598675.80000000005</v>
      </c>
      <c r="V113" s="48">
        <f t="shared" si="21"/>
        <v>700369.1</v>
      </c>
      <c r="W113" s="48">
        <f t="shared" si="21"/>
        <v>413168.69999999995</v>
      </c>
      <c r="X113" s="48">
        <f t="shared" si="21"/>
        <v>413168.69999999995</v>
      </c>
      <c r="Y113" s="48">
        <f t="shared" si="21"/>
        <v>413168.69999999995</v>
      </c>
      <c r="Z113" s="48">
        <f>Z116+Z121+Z124+Z139+Z141+Z143</f>
        <v>3055083.0999999996</v>
      </c>
      <c r="AA113" s="47">
        <v>2026</v>
      </c>
    </row>
    <row r="114" spans="1:27" ht="44.25" x14ac:dyDescent="0.25">
      <c r="A114" s="14"/>
      <c r="B114" s="14"/>
      <c r="C114" s="14"/>
      <c r="D114" s="14"/>
      <c r="E114" s="14"/>
      <c r="F114" s="14"/>
      <c r="G114" s="14"/>
      <c r="H114" s="14"/>
      <c r="I114" s="15"/>
      <c r="J114" s="14"/>
      <c r="K114" s="14"/>
      <c r="L114" s="14"/>
      <c r="M114" s="14"/>
      <c r="N114" s="14"/>
      <c r="O114" s="14"/>
      <c r="P114" s="14"/>
      <c r="Q114" s="14"/>
      <c r="R114" s="13" t="s">
        <v>89</v>
      </c>
      <c r="S114" s="6" t="s">
        <v>35</v>
      </c>
      <c r="T114" s="5">
        <f>T117</f>
        <v>7561.2</v>
      </c>
      <c r="U114" s="5">
        <f t="shared" ref="U114:Z114" si="22">U117</f>
        <v>7561.2</v>
      </c>
      <c r="V114" s="5">
        <f t="shared" si="22"/>
        <v>7561.2</v>
      </c>
      <c r="W114" s="5">
        <f t="shared" si="22"/>
        <v>7561.2</v>
      </c>
      <c r="X114" s="5">
        <f t="shared" si="22"/>
        <v>7561.2</v>
      </c>
      <c r="Y114" s="5">
        <f t="shared" si="22"/>
        <v>7561.2</v>
      </c>
      <c r="Z114" s="3">
        <f t="shared" si="22"/>
        <v>7561.2</v>
      </c>
      <c r="AA114" s="6">
        <v>2026</v>
      </c>
    </row>
    <row r="115" spans="1:27" ht="60" x14ac:dyDescent="0.25">
      <c r="A115" s="14"/>
      <c r="B115" s="14"/>
      <c r="C115" s="14"/>
      <c r="D115" s="14"/>
      <c r="E115" s="14"/>
      <c r="F115" s="14"/>
      <c r="G115" s="14"/>
      <c r="H115" s="14"/>
      <c r="I115" s="15"/>
      <c r="J115" s="14"/>
      <c r="K115" s="14"/>
      <c r="L115" s="14"/>
      <c r="M115" s="14"/>
      <c r="N115" s="14"/>
      <c r="O115" s="14"/>
      <c r="P115" s="14"/>
      <c r="Q115" s="14"/>
      <c r="R115" s="7" t="s">
        <v>90</v>
      </c>
      <c r="S115" s="6" t="s">
        <v>32</v>
      </c>
      <c r="T115" s="9">
        <f>T119</f>
        <v>2300</v>
      </c>
      <c r="U115" s="9">
        <f t="shared" ref="U115:Z115" si="23">U119</f>
        <v>2300</v>
      </c>
      <c r="V115" s="9">
        <f t="shared" si="23"/>
        <v>2300</v>
      </c>
      <c r="W115" s="9">
        <f t="shared" si="23"/>
        <v>2300</v>
      </c>
      <c r="X115" s="9">
        <f t="shared" si="23"/>
        <v>2300</v>
      </c>
      <c r="Y115" s="9">
        <f t="shared" si="23"/>
        <v>2300</v>
      </c>
      <c r="Z115" s="4">
        <f t="shared" si="23"/>
        <v>13800</v>
      </c>
      <c r="AA115" s="6">
        <v>2026</v>
      </c>
    </row>
    <row r="116" spans="1:27" ht="49.9" customHeight="1" x14ac:dyDescent="0.25">
      <c r="A116" s="22" t="s">
        <v>11</v>
      </c>
      <c r="B116" s="22" t="s">
        <v>12</v>
      </c>
      <c r="C116" s="22" t="s">
        <v>13</v>
      </c>
      <c r="D116" s="22" t="s">
        <v>11</v>
      </c>
      <c r="E116" s="22" t="s">
        <v>21</v>
      </c>
      <c r="F116" s="22" t="s">
        <v>11</v>
      </c>
      <c r="G116" s="22" t="s">
        <v>20</v>
      </c>
      <c r="H116" s="22" t="s">
        <v>11</v>
      </c>
      <c r="I116" s="22" t="s">
        <v>19</v>
      </c>
      <c r="J116" s="22" t="s">
        <v>12</v>
      </c>
      <c r="K116" s="22" t="s">
        <v>11</v>
      </c>
      <c r="L116" s="22" t="s">
        <v>22</v>
      </c>
      <c r="M116" s="22" t="s">
        <v>20</v>
      </c>
      <c r="N116" s="22" t="s">
        <v>20</v>
      </c>
      <c r="O116" s="22" t="s">
        <v>20</v>
      </c>
      <c r="P116" s="22" t="s">
        <v>20</v>
      </c>
      <c r="Q116" s="22" t="s">
        <v>20</v>
      </c>
      <c r="R116" s="23" t="s">
        <v>78</v>
      </c>
      <c r="S116" s="24" t="s">
        <v>34</v>
      </c>
      <c r="T116" s="26">
        <f>415228.6-50+36874.2-20000-500</f>
        <v>431552.8</v>
      </c>
      <c r="U116" s="26">
        <v>571772.9</v>
      </c>
      <c r="V116" s="26">
        <v>573466.19999999995</v>
      </c>
      <c r="W116" s="26">
        <f>388589</f>
        <v>388589</v>
      </c>
      <c r="X116" s="26">
        <v>388589</v>
      </c>
      <c r="Y116" s="26">
        <v>388589</v>
      </c>
      <c r="Z116" s="26">
        <f>T116+U116+V116+W116+X116+Y116</f>
        <v>2742558.9</v>
      </c>
      <c r="AA116" s="24">
        <v>2026</v>
      </c>
    </row>
    <row r="117" spans="1:27" ht="45" x14ac:dyDescent="0.2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7" t="s">
        <v>79</v>
      </c>
      <c r="S117" s="6" t="s">
        <v>40</v>
      </c>
      <c r="T117" s="5">
        <v>7561.2</v>
      </c>
      <c r="U117" s="5">
        <v>7561.2</v>
      </c>
      <c r="V117" s="5">
        <v>7561.2</v>
      </c>
      <c r="W117" s="5">
        <v>7561.2</v>
      </c>
      <c r="X117" s="5">
        <v>7561.2</v>
      </c>
      <c r="Y117" s="5">
        <v>7561.2</v>
      </c>
      <c r="Z117" s="3">
        <v>7561.2</v>
      </c>
      <c r="AA117" s="6">
        <v>2026</v>
      </c>
    </row>
    <row r="118" spans="1:27" ht="45" x14ac:dyDescent="0.2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7" t="s">
        <v>80</v>
      </c>
      <c r="S118" s="6" t="s">
        <v>32</v>
      </c>
      <c r="T118" s="9">
        <v>10</v>
      </c>
      <c r="U118" s="9">
        <v>10</v>
      </c>
      <c r="V118" s="9">
        <v>10</v>
      </c>
      <c r="W118" s="9">
        <v>10</v>
      </c>
      <c r="X118" s="9">
        <v>10</v>
      </c>
      <c r="Y118" s="9">
        <v>10</v>
      </c>
      <c r="Z118" s="4">
        <f t="shared" ref="Z118:Z140" si="24">T118+U118+V118+W118+X118+Y118</f>
        <v>60</v>
      </c>
      <c r="AA118" s="6">
        <v>2026</v>
      </c>
    </row>
    <row r="119" spans="1:27" ht="45" x14ac:dyDescent="0.2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7" t="s">
        <v>81</v>
      </c>
      <c r="S119" s="6" t="s">
        <v>32</v>
      </c>
      <c r="T119" s="9">
        <v>2300</v>
      </c>
      <c r="U119" s="9">
        <v>2300</v>
      </c>
      <c r="V119" s="9">
        <v>2300</v>
      </c>
      <c r="W119" s="9">
        <v>2300</v>
      </c>
      <c r="X119" s="9">
        <v>2300</v>
      </c>
      <c r="Y119" s="9">
        <v>2300</v>
      </c>
      <c r="Z119" s="4">
        <f t="shared" si="24"/>
        <v>13800</v>
      </c>
      <c r="AA119" s="6">
        <v>2026</v>
      </c>
    </row>
    <row r="120" spans="1:27" ht="28.15" customHeight="1" x14ac:dyDescent="0.2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7" t="s">
        <v>82</v>
      </c>
      <c r="S120" s="6" t="s">
        <v>9</v>
      </c>
      <c r="T120" s="5">
        <v>45000</v>
      </c>
      <c r="U120" s="5">
        <v>45000</v>
      </c>
      <c r="V120" s="5">
        <v>45000</v>
      </c>
      <c r="W120" s="5">
        <v>45000</v>
      </c>
      <c r="X120" s="5">
        <v>45000</v>
      </c>
      <c r="Y120" s="5">
        <v>45000</v>
      </c>
      <c r="Z120" s="3">
        <f t="shared" si="24"/>
        <v>270000</v>
      </c>
      <c r="AA120" s="6">
        <v>2026</v>
      </c>
    </row>
    <row r="121" spans="1:27" ht="34.15" customHeight="1" x14ac:dyDescent="0.25">
      <c r="A121" s="22" t="s">
        <v>11</v>
      </c>
      <c r="B121" s="22" t="s">
        <v>12</v>
      </c>
      <c r="C121" s="22" t="s">
        <v>13</v>
      </c>
      <c r="D121" s="22" t="s">
        <v>11</v>
      </c>
      <c r="E121" s="22" t="s">
        <v>21</v>
      </c>
      <c r="F121" s="22" t="s">
        <v>11</v>
      </c>
      <c r="G121" s="22" t="s">
        <v>20</v>
      </c>
      <c r="H121" s="22" t="s">
        <v>11</v>
      </c>
      <c r="I121" s="22" t="s">
        <v>19</v>
      </c>
      <c r="J121" s="22" t="s">
        <v>12</v>
      </c>
      <c r="K121" s="22" t="s">
        <v>11</v>
      </c>
      <c r="L121" s="22" t="s">
        <v>22</v>
      </c>
      <c r="M121" s="22" t="s">
        <v>20</v>
      </c>
      <c r="N121" s="22" t="s">
        <v>20</v>
      </c>
      <c r="O121" s="22" t="s">
        <v>20</v>
      </c>
      <c r="P121" s="22" t="s">
        <v>20</v>
      </c>
      <c r="Q121" s="22" t="s">
        <v>20</v>
      </c>
      <c r="R121" s="23" t="s">
        <v>75</v>
      </c>
      <c r="S121" s="24" t="s">
        <v>34</v>
      </c>
      <c r="T121" s="26">
        <v>2500</v>
      </c>
      <c r="U121" s="26">
        <v>2500</v>
      </c>
      <c r="V121" s="26">
        <v>2500</v>
      </c>
      <c r="W121" s="26">
        <f t="shared" ref="W121:Y121" si="25">1233.1+600</f>
        <v>1833.1</v>
      </c>
      <c r="X121" s="26">
        <f t="shared" si="25"/>
        <v>1833.1</v>
      </c>
      <c r="Y121" s="26">
        <f t="shared" si="25"/>
        <v>1833.1</v>
      </c>
      <c r="Z121" s="26">
        <f t="shared" ref="Z121" si="26">T121+U121+V121+W121+X121+Y121</f>
        <v>12999.300000000001</v>
      </c>
      <c r="AA121" s="24">
        <v>2026</v>
      </c>
    </row>
    <row r="122" spans="1:27" ht="30" x14ac:dyDescent="0.2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7" t="s">
        <v>76</v>
      </c>
      <c r="S122" s="6" t="s">
        <v>32</v>
      </c>
      <c r="T122" s="8"/>
      <c r="U122" s="8">
        <v>2</v>
      </c>
      <c r="V122" s="8">
        <v>2</v>
      </c>
      <c r="W122" s="8">
        <v>2</v>
      </c>
      <c r="X122" s="8">
        <v>2</v>
      </c>
      <c r="Y122" s="8">
        <v>2</v>
      </c>
      <c r="Z122" s="4">
        <f t="shared" si="24"/>
        <v>10</v>
      </c>
      <c r="AA122" s="6">
        <v>2026</v>
      </c>
    </row>
    <row r="123" spans="1:27" ht="30" x14ac:dyDescent="0.2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7" t="s">
        <v>77</v>
      </c>
      <c r="S123" s="6" t="s">
        <v>32</v>
      </c>
      <c r="T123" s="8">
        <v>3</v>
      </c>
      <c r="U123" s="8">
        <v>2</v>
      </c>
      <c r="V123" s="8">
        <v>2</v>
      </c>
      <c r="W123" s="8">
        <v>2</v>
      </c>
      <c r="X123" s="8">
        <v>2</v>
      </c>
      <c r="Y123" s="8">
        <v>2</v>
      </c>
      <c r="Z123" s="4">
        <f t="shared" si="24"/>
        <v>13</v>
      </c>
      <c r="AA123" s="6">
        <v>2026</v>
      </c>
    </row>
    <row r="124" spans="1:27" ht="47.45" customHeight="1" x14ac:dyDescent="0.25">
      <c r="A124" s="22"/>
      <c r="B124" s="22"/>
      <c r="C124" s="22"/>
      <c r="D124" s="22" t="s">
        <v>11</v>
      </c>
      <c r="E124" s="22" t="s">
        <v>21</v>
      </c>
      <c r="F124" s="22" t="s">
        <v>11</v>
      </c>
      <c r="G124" s="22" t="s">
        <v>20</v>
      </c>
      <c r="H124" s="22" t="s">
        <v>11</v>
      </c>
      <c r="I124" s="22" t="s">
        <v>19</v>
      </c>
      <c r="J124" s="22" t="s">
        <v>12</v>
      </c>
      <c r="K124" s="22" t="s">
        <v>11</v>
      </c>
      <c r="L124" s="22" t="s">
        <v>22</v>
      </c>
      <c r="M124" s="22" t="s">
        <v>20</v>
      </c>
      <c r="N124" s="22" t="s">
        <v>20</v>
      </c>
      <c r="O124" s="22" t="s">
        <v>20</v>
      </c>
      <c r="P124" s="22" t="s">
        <v>20</v>
      </c>
      <c r="Q124" s="22" t="s">
        <v>20</v>
      </c>
      <c r="R124" s="51" t="s">
        <v>87</v>
      </c>
      <c r="S124" s="24" t="s">
        <v>34</v>
      </c>
      <c r="T124" s="26">
        <f t="shared" ref="T124:Y124" si="27">T126+T129+T133+T137</f>
        <v>26429.3</v>
      </c>
      <c r="U124" s="26">
        <f t="shared" si="27"/>
        <v>23902.9</v>
      </c>
      <c r="V124" s="26">
        <f t="shared" si="27"/>
        <v>23902.9</v>
      </c>
      <c r="W124" s="26">
        <f t="shared" si="27"/>
        <v>22396.600000000002</v>
      </c>
      <c r="X124" s="26">
        <f t="shared" si="27"/>
        <v>22396.600000000002</v>
      </c>
      <c r="Y124" s="26">
        <f t="shared" si="27"/>
        <v>22396.600000000002</v>
      </c>
      <c r="Z124" s="26">
        <f>Z126+Z129+Z133+Z137</f>
        <v>141424.9</v>
      </c>
      <c r="AA124" s="24">
        <v>2026</v>
      </c>
    </row>
    <row r="125" spans="1:27" ht="30" x14ac:dyDescent="0.2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7" t="s">
        <v>88</v>
      </c>
      <c r="S125" s="6" t="s">
        <v>16</v>
      </c>
      <c r="T125" s="5">
        <f t="shared" ref="T125:Z125" si="28">T127+T130+T134</f>
        <v>1959</v>
      </c>
      <c r="U125" s="5">
        <f t="shared" si="28"/>
        <v>6482.5</v>
      </c>
      <c r="V125" s="5">
        <f t="shared" si="28"/>
        <v>6482.5</v>
      </c>
      <c r="W125" s="5">
        <f t="shared" si="28"/>
        <v>6482.5</v>
      </c>
      <c r="X125" s="5">
        <f t="shared" si="28"/>
        <v>6482.5</v>
      </c>
      <c r="Y125" s="5">
        <f t="shared" si="28"/>
        <v>6482.5</v>
      </c>
      <c r="Z125" s="3">
        <f t="shared" si="28"/>
        <v>34371.5</v>
      </c>
      <c r="AA125" s="6">
        <v>2026</v>
      </c>
    </row>
    <row r="126" spans="1:27" ht="45" customHeight="1" x14ac:dyDescent="0.25">
      <c r="A126" s="22" t="s">
        <v>11</v>
      </c>
      <c r="B126" s="22" t="s">
        <v>11</v>
      </c>
      <c r="C126" s="22" t="s">
        <v>22</v>
      </c>
      <c r="D126" s="22" t="s">
        <v>11</v>
      </c>
      <c r="E126" s="22" t="s">
        <v>21</v>
      </c>
      <c r="F126" s="22" t="s">
        <v>11</v>
      </c>
      <c r="G126" s="22" t="s">
        <v>20</v>
      </c>
      <c r="H126" s="22" t="s">
        <v>11</v>
      </c>
      <c r="I126" s="22" t="s">
        <v>19</v>
      </c>
      <c r="J126" s="22" t="s">
        <v>12</v>
      </c>
      <c r="K126" s="22" t="s">
        <v>11</v>
      </c>
      <c r="L126" s="22" t="s">
        <v>22</v>
      </c>
      <c r="M126" s="22" t="s">
        <v>20</v>
      </c>
      <c r="N126" s="22" t="s">
        <v>20</v>
      </c>
      <c r="O126" s="22" t="s">
        <v>20</v>
      </c>
      <c r="P126" s="22" t="s">
        <v>20</v>
      </c>
      <c r="Q126" s="22" t="s">
        <v>20</v>
      </c>
      <c r="R126" s="23" t="s">
        <v>56</v>
      </c>
      <c r="S126" s="24" t="s">
        <v>34</v>
      </c>
      <c r="T126" s="25">
        <v>1252.2</v>
      </c>
      <c r="U126" s="25">
        <v>252.2</v>
      </c>
      <c r="V126" s="25">
        <v>252.2</v>
      </c>
      <c r="W126" s="25">
        <v>252.2</v>
      </c>
      <c r="X126" s="25">
        <v>252.2</v>
      </c>
      <c r="Y126" s="25">
        <v>252.2</v>
      </c>
      <c r="Z126" s="26">
        <f t="shared" si="24"/>
        <v>2513.1999999999998</v>
      </c>
      <c r="AA126" s="24">
        <v>2026</v>
      </c>
    </row>
    <row r="127" spans="1:27" ht="30" x14ac:dyDescent="0.2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7" t="s">
        <v>57</v>
      </c>
      <c r="S127" s="6" t="s">
        <v>16</v>
      </c>
      <c r="T127" s="5">
        <v>1663</v>
      </c>
      <c r="U127" s="5">
        <v>3929.1</v>
      </c>
      <c r="V127" s="5">
        <v>3929.1</v>
      </c>
      <c r="W127" s="5">
        <v>3929.1</v>
      </c>
      <c r="X127" s="5">
        <v>3929.1</v>
      </c>
      <c r="Y127" s="5">
        <v>3929.1</v>
      </c>
      <c r="Z127" s="3">
        <f>T127+U127+V127+W127+X127+Y127</f>
        <v>21308.5</v>
      </c>
      <c r="AA127" s="6">
        <v>2026</v>
      </c>
    </row>
    <row r="128" spans="1:27" ht="30" x14ac:dyDescent="0.2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7" t="s">
        <v>58</v>
      </c>
      <c r="S128" s="6" t="s">
        <v>32</v>
      </c>
      <c r="T128" s="9"/>
      <c r="U128" s="9">
        <v>2</v>
      </c>
      <c r="V128" s="9">
        <v>2</v>
      </c>
      <c r="W128" s="9">
        <v>2</v>
      </c>
      <c r="X128" s="9">
        <v>2</v>
      </c>
      <c r="Y128" s="9">
        <v>2</v>
      </c>
      <c r="Z128" s="4">
        <f t="shared" si="24"/>
        <v>10</v>
      </c>
      <c r="AA128" s="6">
        <v>2026</v>
      </c>
    </row>
    <row r="129" spans="1:32" ht="46.15" customHeight="1" x14ac:dyDescent="0.25">
      <c r="A129" s="22" t="s">
        <v>11</v>
      </c>
      <c r="B129" s="22" t="s">
        <v>11</v>
      </c>
      <c r="C129" s="22" t="s">
        <v>21</v>
      </c>
      <c r="D129" s="22" t="s">
        <v>11</v>
      </c>
      <c r="E129" s="22" t="s">
        <v>21</v>
      </c>
      <c r="F129" s="22" t="s">
        <v>11</v>
      </c>
      <c r="G129" s="22" t="s">
        <v>20</v>
      </c>
      <c r="H129" s="22" t="s">
        <v>11</v>
      </c>
      <c r="I129" s="22" t="s">
        <v>19</v>
      </c>
      <c r="J129" s="22" t="s">
        <v>12</v>
      </c>
      <c r="K129" s="22" t="s">
        <v>11</v>
      </c>
      <c r="L129" s="22" t="s">
        <v>22</v>
      </c>
      <c r="M129" s="22" t="s">
        <v>20</v>
      </c>
      <c r="N129" s="22" t="s">
        <v>20</v>
      </c>
      <c r="O129" s="22" t="s">
        <v>20</v>
      </c>
      <c r="P129" s="22" t="s">
        <v>20</v>
      </c>
      <c r="Q129" s="22" t="s">
        <v>20</v>
      </c>
      <c r="R129" s="23" t="s">
        <v>56</v>
      </c>
      <c r="S129" s="24" t="s">
        <v>34</v>
      </c>
      <c r="T129" s="25">
        <v>150</v>
      </c>
      <c r="U129" s="25">
        <v>150</v>
      </c>
      <c r="V129" s="25">
        <v>150</v>
      </c>
      <c r="W129" s="25">
        <v>150</v>
      </c>
      <c r="X129" s="25">
        <v>150</v>
      </c>
      <c r="Y129" s="25">
        <v>150</v>
      </c>
      <c r="Z129" s="26">
        <f t="shared" si="24"/>
        <v>900</v>
      </c>
      <c r="AA129" s="24">
        <v>2026</v>
      </c>
    </row>
    <row r="130" spans="1:32" ht="30" x14ac:dyDescent="0.2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7" t="s">
        <v>59</v>
      </c>
      <c r="S130" s="6" t="s">
        <v>16</v>
      </c>
      <c r="T130" s="5">
        <v>216</v>
      </c>
      <c r="U130" s="5">
        <v>867.4</v>
      </c>
      <c r="V130" s="5">
        <v>867.4</v>
      </c>
      <c r="W130" s="5">
        <v>867.4</v>
      </c>
      <c r="X130" s="5">
        <v>867.4</v>
      </c>
      <c r="Y130" s="5">
        <v>867.4</v>
      </c>
      <c r="Z130" s="3">
        <f t="shared" si="24"/>
        <v>4553</v>
      </c>
      <c r="AA130" s="6">
        <v>2026</v>
      </c>
    </row>
    <row r="131" spans="1:32" ht="30" x14ac:dyDescent="0.2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7" t="s">
        <v>60</v>
      </c>
      <c r="S131" s="6" t="s">
        <v>16</v>
      </c>
      <c r="T131" s="5">
        <v>50</v>
      </c>
      <c r="U131" s="5">
        <v>347</v>
      </c>
      <c r="V131" s="5">
        <v>347</v>
      </c>
      <c r="W131" s="5">
        <v>347</v>
      </c>
      <c r="X131" s="5">
        <v>347</v>
      </c>
      <c r="Y131" s="5">
        <v>347</v>
      </c>
      <c r="Z131" s="3">
        <f t="shared" si="24"/>
        <v>1785</v>
      </c>
      <c r="AA131" s="6">
        <v>2026</v>
      </c>
    </row>
    <row r="132" spans="1:32" ht="30" x14ac:dyDescent="0.2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7" t="s">
        <v>61</v>
      </c>
      <c r="S132" s="6" t="s">
        <v>32</v>
      </c>
      <c r="T132" s="9"/>
      <c r="U132" s="9">
        <v>2</v>
      </c>
      <c r="V132" s="9">
        <v>2</v>
      </c>
      <c r="W132" s="9">
        <v>2</v>
      </c>
      <c r="X132" s="9">
        <v>2</v>
      </c>
      <c r="Y132" s="9">
        <v>2</v>
      </c>
      <c r="Z132" s="4">
        <f t="shared" si="24"/>
        <v>10</v>
      </c>
      <c r="AA132" s="6">
        <v>2026</v>
      </c>
    </row>
    <row r="133" spans="1:32" ht="43.9" customHeight="1" x14ac:dyDescent="0.25">
      <c r="A133" s="22" t="s">
        <v>11</v>
      </c>
      <c r="B133" s="22" t="s">
        <v>11</v>
      </c>
      <c r="C133" s="22" t="s">
        <v>18</v>
      </c>
      <c r="D133" s="22" t="s">
        <v>11</v>
      </c>
      <c r="E133" s="22" t="s">
        <v>21</v>
      </c>
      <c r="F133" s="22" t="s">
        <v>11</v>
      </c>
      <c r="G133" s="22" t="s">
        <v>20</v>
      </c>
      <c r="H133" s="22" t="s">
        <v>11</v>
      </c>
      <c r="I133" s="22" t="s">
        <v>19</v>
      </c>
      <c r="J133" s="22" t="s">
        <v>12</v>
      </c>
      <c r="K133" s="22" t="s">
        <v>11</v>
      </c>
      <c r="L133" s="22" t="s">
        <v>22</v>
      </c>
      <c r="M133" s="22" t="s">
        <v>20</v>
      </c>
      <c r="N133" s="22" t="s">
        <v>20</v>
      </c>
      <c r="O133" s="22" t="s">
        <v>20</v>
      </c>
      <c r="P133" s="22" t="s">
        <v>20</v>
      </c>
      <c r="Q133" s="22" t="s">
        <v>20</v>
      </c>
      <c r="R133" s="23" t="s">
        <v>56</v>
      </c>
      <c r="S133" s="24" t="s">
        <v>34</v>
      </c>
      <c r="T133" s="25">
        <v>200</v>
      </c>
      <c r="U133" s="25">
        <v>200</v>
      </c>
      <c r="V133" s="25">
        <v>200</v>
      </c>
      <c r="W133" s="25">
        <v>200</v>
      </c>
      <c r="X133" s="25">
        <v>200</v>
      </c>
      <c r="Y133" s="25">
        <v>200</v>
      </c>
      <c r="Z133" s="26">
        <f t="shared" si="24"/>
        <v>1200</v>
      </c>
      <c r="AA133" s="24">
        <v>2026</v>
      </c>
    </row>
    <row r="134" spans="1:32" ht="30" x14ac:dyDescent="0.2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7" t="s">
        <v>62</v>
      </c>
      <c r="S134" s="6" t="s">
        <v>16</v>
      </c>
      <c r="T134" s="5">
        <v>80</v>
      </c>
      <c r="U134" s="5">
        <v>1686</v>
      </c>
      <c r="V134" s="5">
        <v>1686</v>
      </c>
      <c r="W134" s="5">
        <v>1686</v>
      </c>
      <c r="X134" s="5">
        <v>1686</v>
      </c>
      <c r="Y134" s="5">
        <v>1686</v>
      </c>
      <c r="Z134" s="3">
        <f t="shared" si="24"/>
        <v>8510</v>
      </c>
      <c r="AA134" s="6">
        <v>2026</v>
      </c>
    </row>
    <row r="135" spans="1:32" ht="30" x14ac:dyDescent="0.2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7" t="s">
        <v>63</v>
      </c>
      <c r="S135" s="6" t="s">
        <v>16</v>
      </c>
      <c r="T135" s="5">
        <v>100</v>
      </c>
      <c r="U135" s="5">
        <v>270</v>
      </c>
      <c r="V135" s="5">
        <v>270</v>
      </c>
      <c r="W135" s="5">
        <v>270</v>
      </c>
      <c r="X135" s="5">
        <v>270</v>
      </c>
      <c r="Y135" s="5">
        <v>270</v>
      </c>
      <c r="Z135" s="3">
        <f t="shared" si="24"/>
        <v>1450</v>
      </c>
      <c r="AA135" s="6">
        <v>2026</v>
      </c>
    </row>
    <row r="136" spans="1:32" s="1" customFormat="1" ht="30" x14ac:dyDescent="0.2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7" t="s">
        <v>64</v>
      </c>
      <c r="S136" s="6" t="s">
        <v>32</v>
      </c>
      <c r="T136" s="9"/>
      <c r="U136" s="9">
        <v>2</v>
      </c>
      <c r="V136" s="9">
        <v>2</v>
      </c>
      <c r="W136" s="9">
        <v>2</v>
      </c>
      <c r="X136" s="9">
        <v>2</v>
      </c>
      <c r="Y136" s="9">
        <v>2</v>
      </c>
      <c r="Z136" s="4">
        <f t="shared" ref="Z136" si="29">T136+U136+V136+W136+X136+Y136</f>
        <v>10</v>
      </c>
      <c r="AA136" s="6">
        <v>2026</v>
      </c>
      <c r="AB136" s="65"/>
      <c r="AC136" s="18"/>
      <c r="AD136" s="18"/>
    </row>
    <row r="137" spans="1:32" ht="50.45" customHeight="1" x14ac:dyDescent="0.25">
      <c r="A137" s="22" t="s">
        <v>11</v>
      </c>
      <c r="B137" s="22" t="s">
        <v>12</v>
      </c>
      <c r="C137" s="22" t="s">
        <v>13</v>
      </c>
      <c r="D137" s="22" t="s">
        <v>11</v>
      </c>
      <c r="E137" s="22" t="s">
        <v>21</v>
      </c>
      <c r="F137" s="22" t="s">
        <v>11</v>
      </c>
      <c r="G137" s="22" t="s">
        <v>20</v>
      </c>
      <c r="H137" s="22" t="s">
        <v>11</v>
      </c>
      <c r="I137" s="22" t="s">
        <v>19</v>
      </c>
      <c r="J137" s="22" t="s">
        <v>12</v>
      </c>
      <c r="K137" s="22" t="s">
        <v>11</v>
      </c>
      <c r="L137" s="22" t="s">
        <v>22</v>
      </c>
      <c r="M137" s="22" t="s">
        <v>20</v>
      </c>
      <c r="N137" s="22" t="s">
        <v>20</v>
      </c>
      <c r="O137" s="22" t="s">
        <v>20</v>
      </c>
      <c r="P137" s="22" t="s">
        <v>20</v>
      </c>
      <c r="Q137" s="22" t="s">
        <v>20</v>
      </c>
      <c r="R137" s="23" t="s">
        <v>56</v>
      </c>
      <c r="S137" s="24" t="s">
        <v>34</v>
      </c>
      <c r="T137" s="25">
        <v>24827.1</v>
      </c>
      <c r="U137" s="25">
        <v>23300.7</v>
      </c>
      <c r="V137" s="25">
        <v>23300.7</v>
      </c>
      <c r="W137" s="25">
        <v>21794.400000000001</v>
      </c>
      <c r="X137" s="25">
        <v>21794.400000000001</v>
      </c>
      <c r="Y137" s="25">
        <v>21794.400000000001</v>
      </c>
      <c r="Z137" s="26">
        <f t="shared" si="24"/>
        <v>136811.69999999998</v>
      </c>
      <c r="AA137" s="24">
        <v>2026</v>
      </c>
    </row>
    <row r="138" spans="1:32" s="10" customFormat="1" ht="45" x14ac:dyDescent="0.2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7" t="s">
        <v>83</v>
      </c>
      <c r="S138" s="6" t="s">
        <v>38</v>
      </c>
      <c r="T138" s="5">
        <v>2708</v>
      </c>
      <c r="U138" s="5">
        <v>2987.6</v>
      </c>
      <c r="V138" s="5">
        <v>2987.6</v>
      </c>
      <c r="W138" s="5">
        <v>2987.6</v>
      </c>
      <c r="X138" s="5">
        <v>2987.6</v>
      </c>
      <c r="Y138" s="5">
        <v>2987.6</v>
      </c>
      <c r="Z138" s="3">
        <f>(T138+U138+V138+W138+X138+Y138)</f>
        <v>17646</v>
      </c>
      <c r="AA138" s="6">
        <v>2026</v>
      </c>
      <c r="AB138" s="65"/>
      <c r="AC138" s="18"/>
      <c r="AD138" s="18"/>
      <c r="AE138" s="1"/>
      <c r="AF138" s="1"/>
    </row>
    <row r="139" spans="1:32" s="10" customFormat="1" ht="47.45" customHeight="1" x14ac:dyDescent="0.25">
      <c r="A139" s="22" t="s">
        <v>11</v>
      </c>
      <c r="B139" s="22" t="s">
        <v>12</v>
      </c>
      <c r="C139" s="22" t="s">
        <v>13</v>
      </c>
      <c r="D139" s="22" t="s">
        <v>11</v>
      </c>
      <c r="E139" s="22" t="s">
        <v>21</v>
      </c>
      <c r="F139" s="22" t="s">
        <v>11</v>
      </c>
      <c r="G139" s="22" t="s">
        <v>20</v>
      </c>
      <c r="H139" s="22" t="s">
        <v>11</v>
      </c>
      <c r="I139" s="22" t="s">
        <v>19</v>
      </c>
      <c r="J139" s="22" t="s">
        <v>12</v>
      </c>
      <c r="K139" s="22" t="s">
        <v>11</v>
      </c>
      <c r="L139" s="22" t="s">
        <v>22</v>
      </c>
      <c r="M139" s="22" t="s">
        <v>20</v>
      </c>
      <c r="N139" s="22" t="s">
        <v>20</v>
      </c>
      <c r="O139" s="22" t="s">
        <v>20</v>
      </c>
      <c r="P139" s="22" t="s">
        <v>20</v>
      </c>
      <c r="Q139" s="22" t="s">
        <v>20</v>
      </c>
      <c r="R139" s="23" t="s">
        <v>84</v>
      </c>
      <c r="S139" s="24" t="s">
        <v>34</v>
      </c>
      <c r="T139" s="26">
        <f>500+500</f>
        <v>1000</v>
      </c>
      <c r="U139" s="26">
        <v>500</v>
      </c>
      <c r="V139" s="26">
        <v>500</v>
      </c>
      <c r="W139" s="26">
        <v>350</v>
      </c>
      <c r="X139" s="26">
        <v>350</v>
      </c>
      <c r="Y139" s="26">
        <v>350</v>
      </c>
      <c r="Z139" s="26">
        <f t="shared" si="24"/>
        <v>3050</v>
      </c>
      <c r="AA139" s="24">
        <v>2026</v>
      </c>
      <c r="AB139" s="65"/>
      <c r="AC139" s="18"/>
      <c r="AD139" s="18"/>
      <c r="AE139" s="1"/>
      <c r="AF139" s="1"/>
    </row>
    <row r="140" spans="1:32" s="1" customFormat="1" ht="45" x14ac:dyDescent="0.2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7" t="s">
        <v>86</v>
      </c>
      <c r="S140" s="6" t="s">
        <v>32</v>
      </c>
      <c r="T140" s="8">
        <v>15</v>
      </c>
      <c r="U140" s="8">
        <v>15</v>
      </c>
      <c r="V140" s="8">
        <v>15</v>
      </c>
      <c r="W140" s="8">
        <v>15</v>
      </c>
      <c r="X140" s="8">
        <v>15</v>
      </c>
      <c r="Y140" s="8">
        <v>15</v>
      </c>
      <c r="Z140" s="4">
        <f t="shared" si="24"/>
        <v>90</v>
      </c>
      <c r="AA140" s="6">
        <v>2026</v>
      </c>
      <c r="AB140" s="65"/>
      <c r="AC140" s="18"/>
      <c r="AD140" s="18"/>
    </row>
    <row r="141" spans="1:32" s="10" customFormat="1" ht="33.6" customHeight="1" x14ac:dyDescent="0.25">
      <c r="A141" s="22" t="s">
        <v>11</v>
      </c>
      <c r="B141" s="22" t="s">
        <v>12</v>
      </c>
      <c r="C141" s="22" t="s">
        <v>13</v>
      </c>
      <c r="D141" s="22" t="s">
        <v>11</v>
      </c>
      <c r="E141" s="22" t="s">
        <v>21</v>
      </c>
      <c r="F141" s="22" t="s">
        <v>11</v>
      </c>
      <c r="G141" s="22" t="s">
        <v>20</v>
      </c>
      <c r="H141" s="22" t="s">
        <v>11</v>
      </c>
      <c r="I141" s="22" t="s">
        <v>19</v>
      </c>
      <c r="J141" s="22" t="s">
        <v>12</v>
      </c>
      <c r="K141" s="22" t="s">
        <v>46</v>
      </c>
      <c r="L141" s="22" t="s">
        <v>13</v>
      </c>
      <c r="M141" s="22" t="s">
        <v>18</v>
      </c>
      <c r="N141" s="22" t="s">
        <v>21</v>
      </c>
      <c r="O141" s="22" t="s">
        <v>12</v>
      </c>
      <c r="P141" s="22" t="s">
        <v>19</v>
      </c>
      <c r="Q141" s="22" t="s">
        <v>11</v>
      </c>
      <c r="R141" s="23" t="s">
        <v>109</v>
      </c>
      <c r="S141" s="24" t="s">
        <v>34</v>
      </c>
      <c r="T141" s="26"/>
      <c r="U141" s="26"/>
      <c r="V141" s="26">
        <v>100000</v>
      </c>
      <c r="W141" s="25"/>
      <c r="X141" s="25"/>
      <c r="Y141" s="25"/>
      <c r="Z141" s="26">
        <f>V141</f>
        <v>100000</v>
      </c>
      <c r="AA141" s="24">
        <v>2023</v>
      </c>
      <c r="AB141" s="65"/>
      <c r="AC141" s="49"/>
      <c r="AD141" s="18"/>
      <c r="AE141" s="1"/>
      <c r="AF141" s="1"/>
    </row>
    <row r="142" spans="1:32" s="10" customFormat="1" ht="30" x14ac:dyDescent="0.2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7" t="s">
        <v>85</v>
      </c>
      <c r="S142" s="6" t="s">
        <v>31</v>
      </c>
      <c r="T142" s="8"/>
      <c r="U142" s="8"/>
      <c r="V142" s="8">
        <v>1</v>
      </c>
      <c r="W142" s="8"/>
      <c r="X142" s="8"/>
      <c r="Y142" s="8"/>
      <c r="Z142" s="4">
        <f t="shared" ref="Z142" si="30">T142+U142+V142+W142+X142+Y142</f>
        <v>1</v>
      </c>
      <c r="AA142" s="6">
        <v>2023</v>
      </c>
      <c r="AB142" s="65"/>
      <c r="AC142" s="49"/>
      <c r="AD142" s="18"/>
      <c r="AE142" s="1"/>
      <c r="AF142" s="1"/>
    </row>
    <row r="143" spans="1:32" s="10" customFormat="1" ht="60" customHeight="1" x14ac:dyDescent="0.25">
      <c r="A143" s="22" t="s">
        <v>11</v>
      </c>
      <c r="B143" s="22" t="s">
        <v>12</v>
      </c>
      <c r="C143" s="22" t="s">
        <v>13</v>
      </c>
      <c r="D143" s="22" t="s">
        <v>11</v>
      </c>
      <c r="E143" s="22" t="s">
        <v>21</v>
      </c>
      <c r="F143" s="22" t="s">
        <v>11</v>
      </c>
      <c r="G143" s="22" t="s">
        <v>20</v>
      </c>
      <c r="H143" s="22" t="s">
        <v>11</v>
      </c>
      <c r="I143" s="22" t="s">
        <v>19</v>
      </c>
      <c r="J143" s="22" t="s">
        <v>12</v>
      </c>
      <c r="K143" s="22" t="s">
        <v>11</v>
      </c>
      <c r="L143" s="22" t="s">
        <v>22</v>
      </c>
      <c r="M143" s="22" t="s">
        <v>20</v>
      </c>
      <c r="N143" s="22" t="s">
        <v>20</v>
      </c>
      <c r="O143" s="22" t="s">
        <v>20</v>
      </c>
      <c r="P143" s="22" t="s">
        <v>20</v>
      </c>
      <c r="Q143" s="22" t="s">
        <v>20</v>
      </c>
      <c r="R143" s="23" t="s">
        <v>115</v>
      </c>
      <c r="S143" s="24" t="s">
        <v>34</v>
      </c>
      <c r="T143" s="26">
        <f>55000+50</f>
        <v>55050</v>
      </c>
      <c r="U143" s="25"/>
      <c r="V143" s="62"/>
      <c r="W143" s="62"/>
      <c r="X143" s="62"/>
      <c r="Y143" s="62"/>
      <c r="Z143" s="26">
        <f>T143+U143</f>
        <v>55050</v>
      </c>
      <c r="AA143" s="24">
        <v>2021</v>
      </c>
      <c r="AB143" s="65"/>
      <c r="AC143" s="49"/>
      <c r="AD143" s="18"/>
      <c r="AE143" s="1"/>
      <c r="AF143" s="1"/>
    </row>
    <row r="144" spans="1:32" s="10" customFormat="1" ht="33.6" customHeight="1" x14ac:dyDescent="0.2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7" t="s">
        <v>116</v>
      </c>
      <c r="S144" s="6" t="s">
        <v>31</v>
      </c>
      <c r="T144" s="8">
        <v>13</v>
      </c>
      <c r="U144" s="8"/>
      <c r="V144" s="63"/>
      <c r="W144" s="63"/>
      <c r="X144" s="63"/>
      <c r="Y144" s="63"/>
      <c r="Z144" s="4">
        <f t="shared" ref="Z144" si="31">T144+U144+V144+W144+X144+Y144</f>
        <v>13</v>
      </c>
      <c r="AA144" s="6">
        <v>2021</v>
      </c>
      <c r="AB144" s="65"/>
      <c r="AC144" s="49"/>
      <c r="AD144" s="18"/>
      <c r="AE144" s="1"/>
      <c r="AF144" s="1"/>
    </row>
    <row r="145" spans="1:32" s="10" customFormat="1" ht="39.6" customHeight="1" x14ac:dyDescent="0.25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1" t="s">
        <v>52</v>
      </c>
      <c r="S145" s="42" t="s">
        <v>34</v>
      </c>
      <c r="T145" s="43">
        <f t="shared" ref="T145:Z145" si="32">T146</f>
        <v>0</v>
      </c>
      <c r="U145" s="43">
        <f t="shared" si="32"/>
        <v>0</v>
      </c>
      <c r="V145" s="43">
        <f t="shared" si="32"/>
        <v>0</v>
      </c>
      <c r="W145" s="43">
        <f t="shared" si="32"/>
        <v>0</v>
      </c>
      <c r="X145" s="43">
        <f t="shared" si="32"/>
        <v>0</v>
      </c>
      <c r="Y145" s="43">
        <f t="shared" si="32"/>
        <v>0</v>
      </c>
      <c r="Z145" s="43">
        <f t="shared" si="32"/>
        <v>0</v>
      </c>
      <c r="AA145" s="42">
        <v>2026</v>
      </c>
      <c r="AB145" s="65"/>
      <c r="AC145" s="18"/>
      <c r="AD145" s="18"/>
      <c r="AE145" s="1"/>
      <c r="AF145" s="1"/>
    </row>
    <row r="146" spans="1:32" s="1" customFormat="1" ht="53.45" customHeight="1" x14ac:dyDescent="0.25">
      <c r="A146" s="44"/>
      <c r="B146" s="44"/>
      <c r="C146" s="44"/>
      <c r="D146" s="44"/>
      <c r="E146" s="44"/>
      <c r="F146" s="44"/>
      <c r="G146" s="44"/>
      <c r="H146" s="44"/>
      <c r="I146" s="45"/>
      <c r="J146" s="45"/>
      <c r="K146" s="45"/>
      <c r="L146" s="45"/>
      <c r="M146" s="45"/>
      <c r="N146" s="45"/>
      <c r="O146" s="45"/>
      <c r="P146" s="45"/>
      <c r="Q146" s="45"/>
      <c r="R146" s="46" t="s">
        <v>17</v>
      </c>
      <c r="S146" s="47" t="s">
        <v>34</v>
      </c>
      <c r="T146" s="48">
        <v>0</v>
      </c>
      <c r="U146" s="48">
        <v>0</v>
      </c>
      <c r="V146" s="48">
        <v>0</v>
      </c>
      <c r="W146" s="48">
        <v>0</v>
      </c>
      <c r="X146" s="48">
        <v>0</v>
      </c>
      <c r="Y146" s="48">
        <v>0</v>
      </c>
      <c r="Z146" s="48">
        <v>0</v>
      </c>
      <c r="AA146" s="47">
        <v>2026</v>
      </c>
      <c r="AB146" s="65"/>
      <c r="AC146" s="18"/>
      <c r="AD146" s="18"/>
    </row>
    <row r="147" spans="1:32" s="1" customFormat="1" ht="45" x14ac:dyDescent="0.25">
      <c r="A147" s="6"/>
      <c r="B147" s="6"/>
      <c r="C147" s="6"/>
      <c r="D147" s="6"/>
      <c r="E147" s="6"/>
      <c r="F147" s="6"/>
      <c r="G147" s="6"/>
      <c r="H147" s="6"/>
      <c r="I147" s="15"/>
      <c r="J147" s="15"/>
      <c r="K147" s="15"/>
      <c r="L147" s="15"/>
      <c r="M147" s="15"/>
      <c r="N147" s="15"/>
      <c r="O147" s="15"/>
      <c r="P147" s="15"/>
      <c r="Q147" s="15"/>
      <c r="R147" s="7" t="s">
        <v>112</v>
      </c>
      <c r="S147" s="6" t="s">
        <v>31</v>
      </c>
      <c r="T147" s="9">
        <v>24</v>
      </c>
      <c r="U147" s="9">
        <v>24</v>
      </c>
      <c r="V147" s="9">
        <v>24</v>
      </c>
      <c r="W147" s="9">
        <v>24</v>
      </c>
      <c r="X147" s="9">
        <v>24</v>
      </c>
      <c r="Y147" s="9">
        <v>24</v>
      </c>
      <c r="Z147" s="4">
        <f>T147+U147+V147+W147+X147+Y147</f>
        <v>144</v>
      </c>
      <c r="AA147" s="6">
        <v>2026</v>
      </c>
      <c r="AB147" s="65"/>
      <c r="AC147" s="18"/>
      <c r="AD147" s="18"/>
    </row>
    <row r="148" spans="1:32" s="1" customFormat="1" ht="60" x14ac:dyDescent="0.25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3" t="s">
        <v>113</v>
      </c>
      <c r="S148" s="24" t="s">
        <v>28</v>
      </c>
      <c r="T148" s="22" t="s">
        <v>12</v>
      </c>
      <c r="U148" s="22" t="s">
        <v>12</v>
      </c>
      <c r="V148" s="22" t="s">
        <v>12</v>
      </c>
      <c r="W148" s="22" t="s">
        <v>12</v>
      </c>
      <c r="X148" s="22" t="s">
        <v>12</v>
      </c>
      <c r="Y148" s="22" t="s">
        <v>12</v>
      </c>
      <c r="Z148" s="57" t="s">
        <v>12</v>
      </c>
      <c r="AA148" s="24">
        <v>2026</v>
      </c>
      <c r="AB148" s="65"/>
      <c r="AC148" s="18"/>
      <c r="AD148" s="18"/>
    </row>
    <row r="149" spans="1:32" s="1" customFormat="1" ht="30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7" t="s">
        <v>108</v>
      </c>
      <c r="S149" s="6" t="s">
        <v>31</v>
      </c>
      <c r="T149" s="9">
        <v>5</v>
      </c>
      <c r="U149" s="9">
        <v>5</v>
      </c>
      <c r="V149" s="9">
        <v>5</v>
      </c>
      <c r="W149" s="9">
        <v>5</v>
      </c>
      <c r="X149" s="9">
        <v>5</v>
      </c>
      <c r="Y149" s="9">
        <v>5</v>
      </c>
      <c r="Z149" s="4">
        <f>T149+U149+V149+W149+X149+Y149</f>
        <v>30</v>
      </c>
      <c r="AA149" s="6">
        <v>2026</v>
      </c>
      <c r="AB149" s="65"/>
      <c r="AC149" s="18"/>
      <c r="AD149" s="18"/>
    </row>
    <row r="150" spans="1:32" ht="44.25" x14ac:dyDescent="0.25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3" t="s">
        <v>99</v>
      </c>
      <c r="S150" s="24" t="s">
        <v>28</v>
      </c>
      <c r="T150" s="56">
        <v>1</v>
      </c>
      <c r="U150" s="56">
        <v>1</v>
      </c>
      <c r="V150" s="56">
        <v>1</v>
      </c>
      <c r="W150" s="56">
        <v>1</v>
      </c>
      <c r="X150" s="56">
        <v>1</v>
      </c>
      <c r="Y150" s="56">
        <v>1</v>
      </c>
      <c r="Z150" s="58">
        <v>1</v>
      </c>
      <c r="AA150" s="24">
        <v>2026</v>
      </c>
    </row>
    <row r="151" spans="1:32" ht="28.15" customHeight="1" x14ac:dyDescent="0.2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7" t="s">
        <v>100</v>
      </c>
      <c r="S151" s="6" t="s">
        <v>32</v>
      </c>
      <c r="T151" s="8">
        <v>45</v>
      </c>
      <c r="U151" s="8">
        <v>45</v>
      </c>
      <c r="V151" s="8">
        <v>45</v>
      </c>
      <c r="W151" s="8">
        <v>45</v>
      </c>
      <c r="X151" s="8">
        <v>45</v>
      </c>
      <c r="Y151" s="8">
        <v>45</v>
      </c>
      <c r="Z151" s="4">
        <f>T151+U151+V151+W151+X151+Y151</f>
        <v>270</v>
      </c>
      <c r="AA151" s="6">
        <v>2026</v>
      </c>
    </row>
    <row r="152" spans="1:32" ht="78" customHeight="1" x14ac:dyDescent="0.25">
      <c r="A152" s="44"/>
      <c r="B152" s="44"/>
      <c r="C152" s="44"/>
      <c r="D152" s="44"/>
      <c r="E152" s="44"/>
      <c r="F152" s="44"/>
      <c r="G152" s="44"/>
      <c r="H152" s="44"/>
      <c r="I152" s="45"/>
      <c r="J152" s="45"/>
      <c r="K152" s="45"/>
      <c r="L152" s="45"/>
      <c r="M152" s="45"/>
      <c r="N152" s="45"/>
      <c r="O152" s="45"/>
      <c r="P152" s="45"/>
      <c r="Q152" s="45"/>
      <c r="R152" s="46" t="s">
        <v>29</v>
      </c>
      <c r="S152" s="44" t="s">
        <v>34</v>
      </c>
      <c r="T152" s="48">
        <v>0</v>
      </c>
      <c r="U152" s="48">
        <v>0</v>
      </c>
      <c r="V152" s="48">
        <v>0</v>
      </c>
      <c r="W152" s="48">
        <v>0</v>
      </c>
      <c r="X152" s="48">
        <v>0</v>
      </c>
      <c r="Y152" s="48">
        <v>0</v>
      </c>
      <c r="Z152" s="48">
        <v>0</v>
      </c>
      <c r="AA152" s="47">
        <v>2026</v>
      </c>
    </row>
    <row r="153" spans="1:32" ht="30" x14ac:dyDescent="0.2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7" t="s">
        <v>101</v>
      </c>
      <c r="S153" s="6" t="s">
        <v>32</v>
      </c>
      <c r="T153" s="9">
        <f t="shared" ref="T153:Y153" si="33">T158</f>
        <v>200</v>
      </c>
      <c r="U153" s="9">
        <f t="shared" si="33"/>
        <v>200</v>
      </c>
      <c r="V153" s="9">
        <f t="shared" si="33"/>
        <v>200</v>
      </c>
      <c r="W153" s="9">
        <f t="shared" si="33"/>
        <v>200</v>
      </c>
      <c r="X153" s="9">
        <f>X158</f>
        <v>200</v>
      </c>
      <c r="Y153" s="9">
        <f t="shared" si="33"/>
        <v>200</v>
      </c>
      <c r="Z153" s="4">
        <f>T153+U153+V153+W153+X153+Y153</f>
        <v>1200</v>
      </c>
      <c r="AA153" s="6">
        <v>2026</v>
      </c>
    </row>
    <row r="154" spans="1:32" s="1" customFormat="1" ht="45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7" t="s">
        <v>114</v>
      </c>
      <c r="S154" s="6" t="s">
        <v>34</v>
      </c>
      <c r="T154" s="5">
        <f t="shared" ref="T154:Y154" si="34">T158*1.6</f>
        <v>320</v>
      </c>
      <c r="U154" s="5">
        <f t="shared" si="34"/>
        <v>320</v>
      </c>
      <c r="V154" s="5">
        <f t="shared" si="34"/>
        <v>320</v>
      </c>
      <c r="W154" s="5">
        <f t="shared" si="34"/>
        <v>320</v>
      </c>
      <c r="X154" s="5">
        <f t="shared" si="34"/>
        <v>320</v>
      </c>
      <c r="Y154" s="5">
        <f t="shared" si="34"/>
        <v>320</v>
      </c>
      <c r="Z154" s="3">
        <f>T154+U154+V154+W154+X154+Y154</f>
        <v>1920</v>
      </c>
      <c r="AA154" s="6">
        <v>2026</v>
      </c>
      <c r="AB154" s="65"/>
      <c r="AC154" s="18"/>
      <c r="AD154" s="18"/>
    </row>
    <row r="155" spans="1:32" ht="58.9" customHeight="1" x14ac:dyDescent="0.25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3" t="s">
        <v>102</v>
      </c>
      <c r="S155" s="24" t="s">
        <v>28</v>
      </c>
      <c r="T155" s="56">
        <v>1</v>
      </c>
      <c r="U155" s="56">
        <v>1</v>
      </c>
      <c r="V155" s="56">
        <v>1</v>
      </c>
      <c r="W155" s="56">
        <v>1</v>
      </c>
      <c r="X155" s="56">
        <v>1</v>
      </c>
      <c r="Y155" s="56">
        <v>1</v>
      </c>
      <c r="Z155" s="58">
        <v>1</v>
      </c>
      <c r="AA155" s="24">
        <v>2026</v>
      </c>
    </row>
    <row r="156" spans="1:32" ht="30" x14ac:dyDescent="0.2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7" t="s">
        <v>103</v>
      </c>
      <c r="S156" s="6" t="s">
        <v>32</v>
      </c>
      <c r="T156" s="9">
        <v>700</v>
      </c>
      <c r="U156" s="9">
        <v>125</v>
      </c>
      <c r="V156" s="9">
        <v>125</v>
      </c>
      <c r="W156" s="9">
        <v>125</v>
      </c>
      <c r="X156" s="9">
        <v>125</v>
      </c>
      <c r="Y156" s="9">
        <v>125</v>
      </c>
      <c r="Z156" s="4">
        <f>T156+U156+V156+W156+X156+Y156</f>
        <v>1325</v>
      </c>
      <c r="AA156" s="6">
        <v>2026</v>
      </c>
    </row>
    <row r="157" spans="1:32" s="10" customFormat="1" ht="60" x14ac:dyDescent="0.25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3" t="s">
        <v>104</v>
      </c>
      <c r="S157" s="24" t="s">
        <v>28</v>
      </c>
      <c r="T157" s="56">
        <v>1</v>
      </c>
      <c r="U157" s="56">
        <v>1</v>
      </c>
      <c r="V157" s="56">
        <v>1</v>
      </c>
      <c r="W157" s="56">
        <v>1</v>
      </c>
      <c r="X157" s="56">
        <v>1</v>
      </c>
      <c r="Y157" s="56">
        <v>1</v>
      </c>
      <c r="Z157" s="58">
        <v>1</v>
      </c>
      <c r="AA157" s="24">
        <v>2026</v>
      </c>
      <c r="AB157" s="65"/>
      <c r="AC157" s="18"/>
      <c r="AD157" s="18"/>
      <c r="AE157" s="1"/>
      <c r="AF157" s="1"/>
    </row>
    <row r="158" spans="1:32" s="1" customFormat="1" ht="45" x14ac:dyDescent="0.2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7" t="s">
        <v>105</v>
      </c>
      <c r="S158" s="6" t="s">
        <v>32</v>
      </c>
      <c r="T158" s="9">
        <v>200</v>
      </c>
      <c r="U158" s="9">
        <v>200</v>
      </c>
      <c r="V158" s="9">
        <v>200</v>
      </c>
      <c r="W158" s="9">
        <v>200</v>
      </c>
      <c r="X158" s="9">
        <v>200</v>
      </c>
      <c r="Y158" s="9">
        <v>200</v>
      </c>
      <c r="Z158" s="4">
        <f>T158+U158+V158+W158+X158+Y158</f>
        <v>1200</v>
      </c>
      <c r="AA158" s="8">
        <v>2026</v>
      </c>
      <c r="AB158" s="65"/>
      <c r="AC158" s="18"/>
      <c r="AD158" s="18"/>
    </row>
    <row r="159" spans="1:32" s="2" customFormat="1" ht="45" x14ac:dyDescent="0.25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3" t="s">
        <v>106</v>
      </c>
      <c r="S159" s="24" t="s">
        <v>28</v>
      </c>
      <c r="T159" s="56">
        <v>1</v>
      </c>
      <c r="U159" s="56">
        <v>1</v>
      </c>
      <c r="V159" s="56">
        <v>1</v>
      </c>
      <c r="W159" s="56">
        <v>1</v>
      </c>
      <c r="X159" s="56">
        <v>1</v>
      </c>
      <c r="Y159" s="56">
        <v>1</v>
      </c>
      <c r="Z159" s="58">
        <v>1</v>
      </c>
      <c r="AA159" s="24">
        <v>2026</v>
      </c>
      <c r="AB159" s="67"/>
      <c r="AC159" s="16"/>
      <c r="AD159" s="16"/>
      <c r="AE159" s="17"/>
      <c r="AF159" s="17"/>
    </row>
    <row r="160" spans="1:32" s="10" customFormat="1" ht="46.15" customHeight="1" x14ac:dyDescent="0.2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3" t="s">
        <v>127</v>
      </c>
      <c r="S160" s="6" t="s">
        <v>32</v>
      </c>
      <c r="T160" s="9">
        <v>1000</v>
      </c>
      <c r="U160" s="9">
        <v>1000</v>
      </c>
      <c r="V160" s="9">
        <v>1000</v>
      </c>
      <c r="W160" s="9">
        <v>1000</v>
      </c>
      <c r="X160" s="9">
        <v>1000</v>
      </c>
      <c r="Y160" s="9">
        <v>1000</v>
      </c>
      <c r="Z160" s="4">
        <f>T160+U160+V160+W160+X160+Y160</f>
        <v>6000</v>
      </c>
      <c r="AA160" s="6">
        <v>2026</v>
      </c>
      <c r="AB160" s="65"/>
      <c r="AC160" s="18"/>
      <c r="AD160" s="18"/>
      <c r="AE160" s="1"/>
      <c r="AF160" s="1"/>
    </row>
    <row r="161" spans="1:32" s="10" customFormat="1" x14ac:dyDescent="0.25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6"/>
      <c r="S161" s="37"/>
      <c r="T161" s="88"/>
      <c r="U161" s="88"/>
      <c r="V161" s="38"/>
      <c r="W161" s="38"/>
      <c r="X161" s="38"/>
      <c r="Y161" s="38"/>
      <c r="Z161" s="39"/>
      <c r="AA161" s="37"/>
      <c r="AB161" s="65"/>
      <c r="AC161" s="18"/>
      <c r="AD161" s="18"/>
      <c r="AE161" s="1"/>
      <c r="AF161" s="1"/>
    </row>
    <row r="162" spans="1:32" s="10" customFormat="1" x14ac:dyDescent="0.25">
      <c r="A162" s="108" t="s">
        <v>30</v>
      </c>
      <c r="B162" s="108"/>
      <c r="C162" s="108"/>
      <c r="D162" s="108"/>
      <c r="E162" s="108"/>
      <c r="F162" s="108"/>
      <c r="G162" s="108"/>
      <c r="H162" s="108"/>
      <c r="I162" s="108"/>
      <c r="J162" s="108"/>
      <c r="K162" s="108"/>
      <c r="L162" s="108"/>
      <c r="M162" s="108"/>
      <c r="N162" s="108"/>
      <c r="O162" s="108"/>
      <c r="P162" s="108"/>
      <c r="Q162" s="108"/>
      <c r="R162" s="108"/>
      <c r="S162" s="108"/>
      <c r="T162" s="108"/>
      <c r="U162" s="108"/>
      <c r="V162" s="108"/>
      <c r="W162" s="108"/>
      <c r="X162" s="108"/>
      <c r="Y162" s="108"/>
      <c r="Z162" s="108"/>
      <c r="AA162" s="108"/>
      <c r="AB162" s="65"/>
      <c r="AC162" s="18"/>
      <c r="AD162" s="18"/>
      <c r="AE162" s="1"/>
      <c r="AF162" s="1"/>
    </row>
    <row r="163" spans="1:32" ht="31.15" customHeight="1" x14ac:dyDescent="0.25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60"/>
      <c r="S163" s="60"/>
      <c r="T163" s="95"/>
      <c r="U163" s="84"/>
      <c r="V163" s="60"/>
      <c r="W163" s="60"/>
      <c r="X163" s="60"/>
      <c r="Y163" s="60"/>
      <c r="Z163" s="60"/>
      <c r="AA163" s="59" t="s">
        <v>48</v>
      </c>
    </row>
    <row r="164" spans="1:32" x14ac:dyDescent="0.25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60"/>
      <c r="S164" s="60"/>
      <c r="T164" s="95"/>
      <c r="U164" s="84"/>
      <c r="V164" s="60"/>
      <c r="W164" s="60"/>
      <c r="X164" s="60"/>
      <c r="Y164" s="60"/>
      <c r="Z164" s="60"/>
      <c r="AA164" s="59"/>
    </row>
    <row r="165" spans="1:32" ht="16.5" x14ac:dyDescent="0.25">
      <c r="A165" s="114" t="s">
        <v>149</v>
      </c>
      <c r="B165" s="114"/>
      <c r="C165" s="114"/>
      <c r="D165" s="114"/>
      <c r="E165" s="114"/>
      <c r="F165" s="114"/>
      <c r="G165" s="114"/>
      <c r="H165" s="114"/>
      <c r="I165" s="114"/>
      <c r="J165" s="114"/>
      <c r="K165" s="114"/>
      <c r="L165" s="114"/>
      <c r="M165" s="114"/>
      <c r="N165" s="114"/>
      <c r="O165" s="114"/>
      <c r="P165" s="114"/>
      <c r="Q165" s="114"/>
      <c r="R165" s="114"/>
      <c r="S165" s="114"/>
      <c r="T165" s="114"/>
      <c r="U165" s="114"/>
      <c r="V165" s="114"/>
      <c r="W165" s="114"/>
      <c r="X165" s="114"/>
      <c r="Y165" s="114"/>
      <c r="Z165" s="114"/>
      <c r="AA165" s="114"/>
    </row>
  </sheetData>
  <mergeCells count="46">
    <mergeCell ref="R86:R88"/>
    <mergeCell ref="S86:S88"/>
    <mergeCell ref="A5:AA5"/>
    <mergeCell ref="A6:AA6"/>
    <mergeCell ref="A8:AA8"/>
    <mergeCell ref="R58:R60"/>
    <mergeCell ref="S58:S60"/>
    <mergeCell ref="A165:AA165"/>
    <mergeCell ref="R31:R34"/>
    <mergeCell ref="S31:S34"/>
    <mergeCell ref="R72:R74"/>
    <mergeCell ref="S72:S74"/>
    <mergeCell ref="R82:R84"/>
    <mergeCell ref="S82:S84"/>
    <mergeCell ref="S46:S49"/>
    <mergeCell ref="R46:R49"/>
    <mergeCell ref="R94:R96"/>
    <mergeCell ref="S94:S96"/>
    <mergeCell ref="R51:R54"/>
    <mergeCell ref="S51:S54"/>
    <mergeCell ref="R90:R92"/>
    <mergeCell ref="S90:S92"/>
    <mergeCell ref="R106:R108"/>
    <mergeCell ref="V1:AA1"/>
    <mergeCell ref="A162:AA162"/>
    <mergeCell ref="A13:C13"/>
    <mergeCell ref="D13:E13"/>
    <mergeCell ref="F13:G13"/>
    <mergeCell ref="A12:Q12"/>
    <mergeCell ref="H13:Q13"/>
    <mergeCell ref="S12:S13"/>
    <mergeCell ref="R12:R13"/>
    <mergeCell ref="Z12:AA12"/>
    <mergeCell ref="T12:Y12"/>
    <mergeCell ref="A10:AA10"/>
    <mergeCell ref="A9:AA9"/>
    <mergeCell ref="A3:AA3"/>
    <mergeCell ref="V2:AA2"/>
    <mergeCell ref="A4:AA4"/>
    <mergeCell ref="R110:R112"/>
    <mergeCell ref="S110:S112"/>
    <mergeCell ref="S106:S108"/>
    <mergeCell ref="R98:R100"/>
    <mergeCell ref="S98:S100"/>
    <mergeCell ref="R102:R104"/>
    <mergeCell ref="S102:S104"/>
  </mergeCells>
  <pageMargins left="0.39370078740157483" right="0.39370078740157483" top="0.78740157480314965" bottom="0.39370078740157483" header="0" footer="0"/>
  <pageSetup paperSize="9" scale="65" orientation="landscape" r:id="rId1"/>
  <headerFooter differentFirst="1">
    <oddHeader>&amp;C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:B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Всего-дор</vt:lpstr>
      <vt:lpstr>Лист1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2021-06-01T13:49:15Z</dcterms:modified>
</cp:coreProperties>
</file>